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Investice-skoly\ZAKAZKY\ZŠ EDNS_Ploché střechy_STAVBA\Terasy\02_PD\01_PD k výběru zhotovitele\PD\"/>
    </mc:Choice>
  </mc:AlternateContent>
  <bookViews>
    <workbookView xWindow="0" yWindow="0" windowWidth="28800" windowHeight="12330"/>
  </bookViews>
  <sheets>
    <sheet name="Rekapitulace stavby" sheetId="1" r:id="rId1"/>
    <sheet name="1 - Terasa 100" sheetId="2" r:id="rId2"/>
    <sheet name="2 - Terasa 201" sheetId="3" r:id="rId3"/>
    <sheet name="3 - Terasa 202" sheetId="4" r:id="rId4"/>
    <sheet name="VRN - Vedlejší a ostatní ..." sheetId="5" r:id="rId5"/>
    <sheet name="Seznam figur" sheetId="6" r:id="rId6"/>
    <sheet name="Pokyny pro vyplnění" sheetId="7" r:id="rId7"/>
  </sheets>
  <definedNames>
    <definedName name="_xlnm._FilterDatabase" localSheetId="1" hidden="1">'1 - Terasa 100'!$C$86:$K$282</definedName>
    <definedName name="_xlnm._FilterDatabase" localSheetId="2" hidden="1">'2 - Terasa 201'!$C$88:$K$312</definedName>
    <definedName name="_xlnm._FilterDatabase" localSheetId="3" hidden="1">'3 - Terasa 202'!$C$88:$K$329</definedName>
    <definedName name="_xlnm._FilterDatabase" localSheetId="4" hidden="1">'VRN - Vedlejší a ostatní ...'!$C$83:$K$103</definedName>
    <definedName name="_xlnm.Print_Titles" localSheetId="1">'1 - Terasa 100'!$86:$86</definedName>
    <definedName name="_xlnm.Print_Titles" localSheetId="2">'2 - Terasa 201'!$88:$88</definedName>
    <definedName name="_xlnm.Print_Titles" localSheetId="3">'3 - Terasa 202'!$88:$88</definedName>
    <definedName name="_xlnm.Print_Titles" localSheetId="0">'Rekapitulace stavby'!$52:$52</definedName>
    <definedName name="_xlnm.Print_Titles" localSheetId="5">'Seznam figur'!$9:$9</definedName>
    <definedName name="_xlnm.Print_Titles" localSheetId="4">'VRN - Vedlejší a ostatní ...'!$83:$83</definedName>
    <definedName name="_xlnm.Print_Area" localSheetId="1">'1 - Terasa 100'!$C$4:$J$39,'1 - Terasa 100'!$C$45:$J$68,'1 - Terasa 100'!$C$74:$K$282</definedName>
    <definedName name="_xlnm.Print_Area" localSheetId="2">'2 - Terasa 201'!$C$4:$J$39,'2 - Terasa 201'!$C$45:$J$70,'2 - Terasa 201'!$C$76:$K$312</definedName>
    <definedName name="_xlnm.Print_Area" localSheetId="3">'3 - Terasa 202'!$C$4:$J$39,'3 - Terasa 202'!$C$45:$J$70,'3 - Terasa 202'!$C$76:$K$329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5">'Seznam figur'!$C$4:$G$301</definedName>
    <definedName name="_xlnm.Print_Area" localSheetId="4">'VRN - Vedlejší a ostatní ...'!$C$4:$J$39,'VRN - Vedlejší a ostatní ...'!$C$45:$J$65,'VRN - Vedlejší a ostatní ...'!$C$71:$K$103</definedName>
  </definedNames>
  <calcPr calcId="162913"/>
</workbook>
</file>

<file path=xl/calcChain.xml><?xml version="1.0" encoding="utf-8"?>
<calcChain xmlns="http://schemas.openxmlformats.org/spreadsheetml/2006/main">
  <c r="D7" i="6" l="1"/>
  <c r="J37" i="5"/>
  <c r="J36" i="5"/>
  <c r="AY58" i="1"/>
  <c r="J35" i="5"/>
  <c r="AX58" i="1"/>
  <c r="BI101" i="5"/>
  <c r="BH101" i="5"/>
  <c r="BG101" i="5"/>
  <c r="BF101" i="5"/>
  <c r="T101" i="5"/>
  <c r="T100" i="5"/>
  <c r="R101" i="5"/>
  <c r="R100" i="5" s="1"/>
  <c r="P101" i="5"/>
  <c r="P100" i="5" s="1"/>
  <c r="BI98" i="5"/>
  <c r="BH98" i="5"/>
  <c r="BG98" i="5"/>
  <c r="BF98" i="5"/>
  <c r="T98" i="5"/>
  <c r="T97" i="5" s="1"/>
  <c r="R98" i="5"/>
  <c r="R97" i="5" s="1"/>
  <c r="P98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7" i="5"/>
  <c r="BH87" i="5"/>
  <c r="BG87" i="5"/>
  <c r="BF87" i="5"/>
  <c r="T87" i="5"/>
  <c r="T86" i="5"/>
  <c r="R87" i="5"/>
  <c r="R86" i="5"/>
  <c r="P87" i="5"/>
  <c r="P86" i="5" s="1"/>
  <c r="J81" i="5"/>
  <c r="J80" i="5"/>
  <c r="F80" i="5"/>
  <c r="F78" i="5"/>
  <c r="E76" i="5"/>
  <c r="J55" i="5"/>
  <c r="J54" i="5"/>
  <c r="F54" i="5"/>
  <c r="F52" i="5"/>
  <c r="E50" i="5"/>
  <c r="J18" i="5"/>
  <c r="E18" i="5"/>
  <c r="F55" i="5"/>
  <c r="J17" i="5"/>
  <c r="J12" i="5"/>
  <c r="J52" i="5" s="1"/>
  <c r="E7" i="5"/>
  <c r="E74" i="5" s="1"/>
  <c r="J37" i="4"/>
  <c r="J36" i="4"/>
  <c r="AY57" i="1" s="1"/>
  <c r="J35" i="4"/>
  <c r="AX57" i="1" s="1"/>
  <c r="BI324" i="4"/>
  <c r="BH324" i="4"/>
  <c r="BG324" i="4"/>
  <c r="BF324" i="4"/>
  <c r="T324" i="4"/>
  <c r="T323" i="4" s="1"/>
  <c r="R324" i="4"/>
  <c r="R323" i="4"/>
  <c r="P324" i="4"/>
  <c r="P323" i="4" s="1"/>
  <c r="BI321" i="4"/>
  <c r="BH321" i="4"/>
  <c r="BG321" i="4"/>
  <c r="BF321" i="4"/>
  <c r="T321" i="4"/>
  <c r="R321" i="4"/>
  <c r="P321" i="4"/>
  <c r="BI320" i="4"/>
  <c r="BH320" i="4"/>
  <c r="BG320" i="4"/>
  <c r="BF320" i="4"/>
  <c r="T320" i="4"/>
  <c r="R320" i="4"/>
  <c r="P320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3" i="4"/>
  <c r="BH293" i="4"/>
  <c r="BG293" i="4"/>
  <c r="BF293" i="4"/>
  <c r="T293" i="4"/>
  <c r="R293" i="4"/>
  <c r="P293" i="4"/>
  <c r="BI288" i="4"/>
  <c r="BH288" i="4"/>
  <c r="BG288" i="4"/>
  <c r="BF288" i="4"/>
  <c r="T288" i="4"/>
  <c r="R288" i="4"/>
  <c r="P288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0" i="4"/>
  <c r="BH240" i="4"/>
  <c r="BG240" i="4"/>
  <c r="BF240" i="4"/>
  <c r="T240" i="4"/>
  <c r="R240" i="4"/>
  <c r="P240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T226" i="4" s="1"/>
  <c r="R227" i="4"/>
  <c r="R226" i="4"/>
  <c r="P227" i="4"/>
  <c r="P226" i="4" s="1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2" i="4"/>
  <c r="BH92" i="4"/>
  <c r="BG92" i="4"/>
  <c r="BF92" i="4"/>
  <c r="T92" i="4"/>
  <c r="R92" i="4"/>
  <c r="P92" i="4"/>
  <c r="J86" i="4"/>
  <c r="J85" i="4"/>
  <c r="F85" i="4"/>
  <c r="F83" i="4"/>
  <c r="E81" i="4"/>
  <c r="J55" i="4"/>
  <c r="J54" i="4"/>
  <c r="F54" i="4"/>
  <c r="F52" i="4"/>
  <c r="E50" i="4"/>
  <c r="J18" i="4"/>
  <c r="E18" i="4"/>
  <c r="F86" i="4" s="1"/>
  <c r="J17" i="4"/>
  <c r="J12" i="4"/>
  <c r="J52" i="4" s="1"/>
  <c r="E7" i="4"/>
  <c r="E79" i="4"/>
  <c r="J37" i="3"/>
  <c r="J36" i="3"/>
  <c r="AY56" i="1" s="1"/>
  <c r="J35" i="3"/>
  <c r="AX56" i="1"/>
  <c r="BI307" i="3"/>
  <c r="BH307" i="3"/>
  <c r="BG307" i="3"/>
  <c r="BF307" i="3"/>
  <c r="T307" i="3"/>
  <c r="T306" i="3"/>
  <c r="R307" i="3"/>
  <c r="R306" i="3" s="1"/>
  <c r="P307" i="3"/>
  <c r="P306" i="3" s="1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T218" i="3"/>
  <c r="R219" i="3"/>
  <c r="R218" i="3"/>
  <c r="P219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J86" i="3"/>
  <c r="J85" i="3"/>
  <c r="F85" i="3"/>
  <c r="F83" i="3"/>
  <c r="E81" i="3"/>
  <c r="J55" i="3"/>
  <c r="J54" i="3"/>
  <c r="F54" i="3"/>
  <c r="F52" i="3"/>
  <c r="E50" i="3"/>
  <c r="J18" i="3"/>
  <c r="E18" i="3"/>
  <c r="F55" i="3" s="1"/>
  <c r="J17" i="3"/>
  <c r="J12" i="3"/>
  <c r="J83" i="3" s="1"/>
  <c r="E7" i="3"/>
  <c r="E48" i="3" s="1"/>
  <c r="J37" i="2"/>
  <c r="J36" i="2"/>
  <c r="AY55" i="1"/>
  <c r="J35" i="2"/>
  <c r="AX55" i="1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T193" i="2"/>
  <c r="R194" i="2"/>
  <c r="R193" i="2"/>
  <c r="P194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55" i="2"/>
  <c r="J17" i="2"/>
  <c r="J12" i="2"/>
  <c r="J81" i="2" s="1"/>
  <c r="E7" i="2"/>
  <c r="E48" i="2"/>
  <c r="L50" i="1"/>
  <c r="AM50" i="1"/>
  <c r="AM49" i="1"/>
  <c r="L49" i="1"/>
  <c r="AM47" i="1"/>
  <c r="L47" i="1"/>
  <c r="L45" i="1"/>
  <c r="L44" i="1"/>
  <c r="BK247" i="2"/>
  <c r="J230" i="2"/>
  <c r="J182" i="2"/>
  <c r="J277" i="2"/>
  <c r="BK178" i="2"/>
  <c r="J136" i="2"/>
  <c r="AS54" i="1"/>
  <c r="J122" i="2"/>
  <c r="J271" i="2"/>
  <c r="BK198" i="2"/>
  <c r="BK143" i="2"/>
  <c r="J296" i="3"/>
  <c r="BK238" i="3"/>
  <c r="J201" i="3"/>
  <c r="BK148" i="3"/>
  <c r="BK99" i="3"/>
  <c r="BK284" i="3"/>
  <c r="J209" i="3"/>
  <c r="J109" i="3"/>
  <c r="J262" i="3"/>
  <c r="BK134" i="3"/>
  <c r="J277" i="3"/>
  <c r="BK178" i="3"/>
  <c r="BK96" i="3"/>
  <c r="J220" i="4"/>
  <c r="J134" i="4"/>
  <c r="J304" i="4"/>
  <c r="BK192" i="4"/>
  <c r="J319" i="4"/>
  <c r="BK281" i="4"/>
  <c r="BK220" i="4"/>
  <c r="BK145" i="4"/>
  <c r="BK314" i="4"/>
  <c r="BK283" i="4"/>
  <c r="BK171" i="4"/>
  <c r="BK106" i="4"/>
  <c r="BK259" i="2"/>
  <c r="J233" i="2"/>
  <c r="BK174" i="2"/>
  <c r="BK194" i="2"/>
  <c r="BK156" i="2"/>
  <c r="BK111" i="2"/>
  <c r="BK274" i="2"/>
  <c r="J263" i="2"/>
  <c r="J167" i="2"/>
  <c r="BK102" i="2"/>
  <c r="BK230" i="2"/>
  <c r="J178" i="2"/>
  <c r="J111" i="2"/>
  <c r="J275" i="3"/>
  <c r="J185" i="3"/>
  <c r="J140" i="3"/>
  <c r="BK290" i="3"/>
  <c r="BK219" i="3"/>
  <c r="J148" i="3"/>
  <c r="BK270" i="3"/>
  <c r="BK201" i="3"/>
  <c r="BK137" i="3"/>
  <c r="J243" i="3"/>
  <c r="BK145" i="3"/>
  <c r="BK92" i="3"/>
  <c r="BK231" i="4"/>
  <c r="BK161" i="4"/>
  <c r="J314" i="4"/>
  <c r="BK211" i="4"/>
  <c r="J128" i="4"/>
  <c r="BK311" i="4"/>
  <c r="BK263" i="4"/>
  <c r="J178" i="4"/>
  <c r="J114" i="4"/>
  <c r="J293" i="4"/>
  <c r="J196" i="4"/>
  <c r="J158" i="4"/>
  <c r="BK99" i="4"/>
  <c r="J276" i="2"/>
  <c r="BK233" i="2"/>
  <c r="BK166" i="2"/>
  <c r="J115" i="2"/>
  <c r="J241" i="2"/>
  <c r="J194" i="2"/>
  <c r="BK99" i="2"/>
  <c r="BK287" i="3"/>
  <c r="J199" i="3"/>
  <c r="J145" i="3"/>
  <c r="BK106" i="3"/>
  <c r="J268" i="3"/>
  <c r="BK165" i="3"/>
  <c r="BK296" i="3"/>
  <c r="J235" i="3"/>
  <c r="J290" i="3"/>
  <c r="BK175" i="3"/>
  <c r="BK109" i="3"/>
  <c r="J268" i="4"/>
  <c r="BK181" i="4"/>
  <c r="BK92" i="4"/>
  <c r="J296" i="4"/>
  <c r="J181" i="4"/>
  <c r="J92" i="4"/>
  <c r="BK293" i="4"/>
  <c r="BK236" i="4"/>
  <c r="BK151" i="4"/>
  <c r="J106" i="4"/>
  <c r="J285" i="4"/>
  <c r="J192" i="4"/>
  <c r="J140" i="4"/>
  <c r="BK93" i="5"/>
  <c r="BK256" i="2"/>
  <c r="J225" i="2"/>
  <c r="J130" i="2"/>
  <c r="J201" i="2"/>
  <c r="J173" i="2"/>
  <c r="J125" i="2"/>
  <c r="J108" i="2"/>
  <c r="J228" i="2"/>
  <c r="BK170" i="2"/>
  <c r="J146" i="2"/>
  <c r="J280" i="2"/>
  <c r="J206" i="2"/>
  <c r="BK160" i="2"/>
  <c r="BK90" i="2"/>
  <c r="J245" i="3"/>
  <c r="J219" i="3"/>
  <c r="J158" i="3"/>
  <c r="J303" i="3"/>
  <c r="J226" i="3"/>
  <c r="J161" i="3"/>
  <c r="J294" i="3"/>
  <c r="BK245" i="3"/>
  <c r="J203" i="3"/>
  <c r="BK128" i="3"/>
  <c r="BK226" i="3"/>
  <c r="BK140" i="3"/>
  <c r="J281" i="4"/>
  <c r="J200" i="4"/>
  <c r="BK321" i="4"/>
  <c r="J234" i="4"/>
  <c r="BK175" i="4"/>
  <c r="J126" i="4"/>
  <c r="J295" i="4"/>
  <c r="J240" i="4"/>
  <c r="J155" i="4"/>
  <c r="J103" i="4"/>
  <c r="J236" i="4"/>
  <c r="J161" i="4"/>
  <c r="BK95" i="5"/>
  <c r="J256" i="2"/>
  <c r="BK238" i="2"/>
  <c r="J198" i="2"/>
  <c r="J94" i="2"/>
  <c r="J188" i="2"/>
  <c r="BK163" i="2"/>
  <c r="BK115" i="2"/>
  <c r="BK276" i="2"/>
  <c r="J265" i="2"/>
  <c r="J210" i="2"/>
  <c r="J143" i="2"/>
  <c r="J113" i="2"/>
  <c r="J269" i="2"/>
  <c r="BK201" i="2"/>
  <c r="BK146" i="2"/>
  <c r="BK297" i="3"/>
  <c r="BK251" i="3"/>
  <c r="BK168" i="3"/>
  <c r="BK114" i="3"/>
  <c r="J251" i="3"/>
  <c r="J191" i="3"/>
  <c r="J92" i="3"/>
  <c r="BK243" i="3"/>
  <c r="BK103" i="3"/>
  <c r="J223" i="3"/>
  <c r="J134" i="3"/>
  <c r="J263" i="4"/>
  <c r="J206" i="4"/>
  <c r="J99" i="4"/>
  <c r="BK288" i="4"/>
  <c r="BK168" i="4"/>
  <c r="J117" i="4"/>
  <c r="BK296" i="4"/>
  <c r="BK250" i="4"/>
  <c r="BK148" i="4"/>
  <c r="BK320" i="4"/>
  <c r="BK252" i="4"/>
  <c r="BK178" i="4"/>
  <c r="BK96" i="5"/>
  <c r="BK261" i="2"/>
  <c r="J150" i="2"/>
  <c r="J105" i="2"/>
  <c r="J279" i="2"/>
  <c r="J204" i="2"/>
  <c r="BK153" i="2"/>
  <c r="BK307" i="3"/>
  <c r="BK277" i="3"/>
  <c r="BK161" i="3"/>
  <c r="J297" i="3"/>
  <c r="BK195" i="3"/>
  <c r="J123" i="3"/>
  <c r="J281" i="3"/>
  <c r="BK240" i="3"/>
  <c r="BK130" i="3"/>
  <c r="BK268" i="3"/>
  <c r="J165" i="3"/>
  <c r="J99" i="3"/>
  <c r="BK234" i="4"/>
  <c r="J204" i="4"/>
  <c r="BK319" i="4"/>
  <c r="BK223" i="4"/>
  <c r="J171" i="4"/>
  <c r="BK120" i="4"/>
  <c r="BK247" i="4"/>
  <c r="BK200" i="4"/>
  <c r="J137" i="4"/>
  <c r="J311" i="4"/>
  <c r="BK255" i="4"/>
  <c r="J175" i="4"/>
  <c r="BK103" i="4"/>
  <c r="J96" i="5"/>
  <c r="BK243" i="2"/>
  <c r="BK236" i="2"/>
  <c r="BK167" i="2"/>
  <c r="J90" i="2"/>
  <c r="BK191" i="2"/>
  <c r="J160" i="2"/>
  <c r="BK113" i="2"/>
  <c r="BK263" i="2"/>
  <c r="J218" i="2"/>
  <c r="J156" i="2"/>
  <c r="J99" i="2"/>
  <c r="BK223" i="2"/>
  <c r="J185" i="2"/>
  <c r="J302" i="3"/>
  <c r="J240" i="3"/>
  <c r="J175" i="3"/>
  <c r="BK117" i="3"/>
  <c r="BK253" i="3"/>
  <c r="BK155" i="3"/>
  <c r="J278" i="3"/>
  <c r="BK209" i="3"/>
  <c r="J171" i="3"/>
  <c r="BK304" i="3"/>
  <c r="J206" i="3"/>
  <c r="J130" i="3"/>
  <c r="BK266" i="4"/>
  <c r="J208" i="4"/>
  <c r="J109" i="4"/>
  <c r="J260" i="4"/>
  <c r="BK140" i="4"/>
  <c r="J96" i="4"/>
  <c r="J288" i="4"/>
  <c r="BK258" i="4"/>
  <c r="BK185" i="4"/>
  <c r="J120" i="4"/>
  <c r="BK295" i="4"/>
  <c r="J185" i="4"/>
  <c r="BK117" i="4"/>
  <c r="BK271" i="2"/>
  <c r="J243" i="2"/>
  <c r="J223" i="2"/>
  <c r="BK119" i="2"/>
  <c r="BK204" i="2"/>
  <c r="J174" i="2"/>
  <c r="BK122" i="2"/>
  <c r="BK94" i="2"/>
  <c r="J259" i="2"/>
  <c r="BK185" i="2"/>
  <c r="BK136" i="2"/>
  <c r="J281" i="2"/>
  <c r="J221" i="2"/>
  <c r="J166" i="2"/>
  <c r="J304" i="3"/>
  <c r="J178" i="3"/>
  <c r="BK302" i="3"/>
  <c r="J228" i="3"/>
  <c r="BK158" i="3"/>
  <c r="J284" i="3"/>
  <c r="J212" i="3"/>
  <c r="BK191" i="3"/>
  <c r="BK275" i="3"/>
  <c r="BK171" i="3"/>
  <c r="J114" i="3"/>
  <c r="J277" i="4"/>
  <c r="BK214" i="4"/>
  <c r="BK128" i="4"/>
  <c r="BK307" i="4"/>
  <c r="BK182" i="4"/>
  <c r="BK317" i="4"/>
  <c r="BK277" i="4"/>
  <c r="BK227" i="4"/>
  <c r="BK134" i="4"/>
  <c r="J307" i="4"/>
  <c r="J258" i="4"/>
  <c r="BK137" i="4"/>
  <c r="J95" i="5"/>
  <c r="BK221" i="2"/>
  <c r="J180" i="2"/>
  <c r="BK130" i="2"/>
  <c r="BK280" i="2"/>
  <c r="BK218" i="2"/>
  <c r="BK173" i="2"/>
  <c r="J140" i="2"/>
  <c r="J270" i="3"/>
  <c r="J181" i="3"/>
  <c r="BK123" i="3"/>
  <c r="J287" i="3"/>
  <c r="BK223" i="3"/>
  <c r="J117" i="3"/>
  <c r="BK248" i="3"/>
  <c r="BK185" i="3"/>
  <c r="BK303" i="3"/>
  <c r="BK235" i="3"/>
  <c r="J137" i="3"/>
  <c r="BK260" i="4"/>
  <c r="J211" i="4"/>
  <c r="J123" i="4"/>
  <c r="J255" i="4"/>
  <c r="J151" i="4"/>
  <c r="BK313" i="4"/>
  <c r="J283" i="4"/>
  <c r="BK217" i="4"/>
  <c r="BK123" i="4"/>
  <c r="J302" i="4"/>
  <c r="J227" i="4"/>
  <c r="BK114" i="4"/>
  <c r="J93" i="5"/>
  <c r="J274" i="2"/>
  <c r="BK241" i="2"/>
  <c r="BK210" i="2"/>
  <c r="J102" i="2"/>
  <c r="BK182" i="2"/>
  <c r="J119" i="2"/>
  <c r="J97" i="2"/>
  <c r="J261" i="2"/>
  <c r="BK188" i="2"/>
  <c r="J133" i="2"/>
  <c r="J238" i="2"/>
  <c r="J170" i="2"/>
  <c r="BK108" i="2"/>
  <c r="BK278" i="3"/>
  <c r="BK228" i="3"/>
  <c r="J182" i="3"/>
  <c r="J128" i="3"/>
  <c r="BK294" i="3"/>
  <c r="J215" i="3"/>
  <c r="BK126" i="3"/>
  <c r="J238" i="3"/>
  <c r="J195" i="3"/>
  <c r="J266" i="3"/>
  <c r="J168" i="3"/>
  <c r="J106" i="3"/>
  <c r="J250" i="4"/>
  <c r="BK165" i="4"/>
  <c r="J317" i="4"/>
  <c r="J214" i="4"/>
  <c r="BK158" i="4"/>
  <c r="BK302" i="4"/>
  <c r="BK268" i="4"/>
  <c r="BK206" i="4"/>
  <c r="BK130" i="4"/>
  <c r="BK304" i="4"/>
  <c r="J223" i="4"/>
  <c r="J148" i="4"/>
  <c r="BK96" i="4"/>
  <c r="BK87" i="5"/>
  <c r="J247" i="2"/>
  <c r="BK228" i="2"/>
  <c r="BK150" i="2"/>
  <c r="BK277" i="2"/>
  <c r="BK180" i="2"/>
  <c r="BK133" i="2"/>
  <c r="BK105" i="2"/>
  <c r="BK269" i="2"/>
  <c r="BK225" i="2"/>
  <c r="J153" i="2"/>
  <c r="BK125" i="2"/>
  <c r="BK279" i="2"/>
  <c r="J191" i="2"/>
  <c r="BK97" i="2"/>
  <c r="BK281" i="3"/>
  <c r="BK203" i="3"/>
  <c r="J155" i="3"/>
  <c r="J96" i="3"/>
  <c r="BK262" i="3"/>
  <c r="BK212" i="3"/>
  <c r="J120" i="3"/>
  <c r="J253" i="3"/>
  <c r="BK199" i="3"/>
  <c r="J300" i="3"/>
  <c r="BK181" i="3"/>
  <c r="J103" i="3"/>
  <c r="J247" i="4"/>
  <c r="BK196" i="4"/>
  <c r="J320" i="4"/>
  <c r="J252" i="4"/>
  <c r="BK155" i="4"/>
  <c r="BK324" i="4"/>
  <c r="BK285" i="4"/>
  <c r="BK208" i="4"/>
  <c r="BK126" i="4"/>
  <c r="J324" i="4"/>
  <c r="J231" i="4"/>
  <c r="J168" i="4"/>
  <c r="BK109" i="4"/>
  <c r="J87" i="5"/>
  <c r="BK265" i="2"/>
  <c r="BK206" i="2"/>
  <c r="BK140" i="2"/>
  <c r="BK281" i="2"/>
  <c r="J236" i="2"/>
  <c r="J163" i="2"/>
  <c r="BK300" i="3"/>
  <c r="BK215" i="3"/>
  <c r="BK151" i="3"/>
  <c r="J307" i="3"/>
  <c r="J248" i="3"/>
  <c r="J151" i="3"/>
  <c r="BK266" i="3"/>
  <c r="BK206" i="3"/>
  <c r="J126" i="3"/>
  <c r="BK182" i="3"/>
  <c r="BK120" i="3"/>
  <c r="J299" i="4"/>
  <c r="J217" i="4"/>
  <c r="J145" i="4"/>
  <c r="J313" i="4"/>
  <c r="BK204" i="4"/>
  <c r="J130" i="4"/>
  <c r="BK299" i="4"/>
  <c r="J266" i="4"/>
  <c r="J182" i="4"/>
  <c r="J321" i="4"/>
  <c r="BK240" i="4"/>
  <c r="J165" i="4"/>
  <c r="BK89" i="2" l="1"/>
  <c r="J89" i="2" s="1"/>
  <c r="J61" i="2" s="1"/>
  <c r="R89" i="2"/>
  <c r="T110" i="2"/>
  <c r="P177" i="2"/>
  <c r="T177" i="2"/>
  <c r="R197" i="2"/>
  <c r="P273" i="2"/>
  <c r="P91" i="3"/>
  <c r="BK125" i="3"/>
  <c r="J125" i="3"/>
  <c r="J62" i="3" s="1"/>
  <c r="BK198" i="3"/>
  <c r="J198" i="3" s="1"/>
  <c r="J63" i="3" s="1"/>
  <c r="T222" i="3"/>
  <c r="T221" i="3"/>
  <c r="T280" i="3"/>
  <c r="T289" i="3"/>
  <c r="P91" i="4"/>
  <c r="BK125" i="4"/>
  <c r="J125" i="4"/>
  <c r="J62" i="4"/>
  <c r="BK203" i="4"/>
  <c r="J203" i="4" s="1"/>
  <c r="J63" i="4" s="1"/>
  <c r="P230" i="4"/>
  <c r="BK298" i="4"/>
  <c r="J298" i="4"/>
  <c r="J67" i="4" s="1"/>
  <c r="T306" i="4"/>
  <c r="P89" i="5"/>
  <c r="P85" i="5"/>
  <c r="P84" i="5" s="1"/>
  <c r="AU58" i="1" s="1"/>
  <c r="BK110" i="2"/>
  <c r="J110" i="2" s="1"/>
  <c r="J62" i="2" s="1"/>
  <c r="R110" i="2"/>
  <c r="BK197" i="2"/>
  <c r="J197" i="2"/>
  <c r="J66" i="2" s="1"/>
  <c r="P197" i="2"/>
  <c r="P196" i="2" s="1"/>
  <c r="BK273" i="2"/>
  <c r="J273" i="2" s="1"/>
  <c r="J67" i="2" s="1"/>
  <c r="R273" i="2"/>
  <c r="R196" i="2" s="1"/>
  <c r="T91" i="3"/>
  <c r="R125" i="3"/>
  <c r="P198" i="3"/>
  <c r="P222" i="3"/>
  <c r="P280" i="3"/>
  <c r="R289" i="3"/>
  <c r="T91" i="4"/>
  <c r="P125" i="4"/>
  <c r="P203" i="4"/>
  <c r="BK230" i="4"/>
  <c r="J230" i="4" s="1"/>
  <c r="J66" i="4" s="1"/>
  <c r="P298" i="4"/>
  <c r="BK306" i="4"/>
  <c r="J306" i="4" s="1"/>
  <c r="J68" i="4" s="1"/>
  <c r="T89" i="5"/>
  <c r="T85" i="5" s="1"/>
  <c r="T84" i="5" s="1"/>
  <c r="P89" i="2"/>
  <c r="T89" i="2"/>
  <c r="T88" i="2"/>
  <c r="T87" i="2" s="1"/>
  <c r="P110" i="2"/>
  <c r="BK177" i="2"/>
  <c r="J177" i="2" s="1"/>
  <c r="J63" i="2" s="1"/>
  <c r="R177" i="2"/>
  <c r="T197" i="2"/>
  <c r="T196" i="2" s="1"/>
  <c r="T273" i="2"/>
  <c r="BK91" i="3"/>
  <c r="J91" i="3" s="1"/>
  <c r="J61" i="3" s="1"/>
  <c r="P125" i="3"/>
  <c r="R198" i="3"/>
  <c r="BK222" i="3"/>
  <c r="J222" i="3"/>
  <c r="J66" i="3" s="1"/>
  <c r="R280" i="3"/>
  <c r="P289" i="3"/>
  <c r="BK91" i="4"/>
  <c r="J91" i="4" s="1"/>
  <c r="J61" i="4" s="1"/>
  <c r="R125" i="4"/>
  <c r="T203" i="4"/>
  <c r="T230" i="4"/>
  <c r="R298" i="4"/>
  <c r="R306" i="4"/>
  <c r="R91" i="3"/>
  <c r="R90" i="3" s="1"/>
  <c r="T125" i="3"/>
  <c r="T198" i="3"/>
  <c r="R222" i="3"/>
  <c r="R221" i="3"/>
  <c r="BK280" i="3"/>
  <c r="J280" i="3" s="1"/>
  <c r="J67" i="3" s="1"/>
  <c r="BK289" i="3"/>
  <c r="J289" i="3"/>
  <c r="J68" i="3"/>
  <c r="R91" i="4"/>
  <c r="T125" i="4"/>
  <c r="R203" i="4"/>
  <c r="R230" i="4"/>
  <c r="R229" i="4"/>
  <c r="T298" i="4"/>
  <c r="P306" i="4"/>
  <c r="R89" i="5"/>
  <c r="R85" i="5" s="1"/>
  <c r="R84" i="5" s="1"/>
  <c r="BK218" i="3"/>
  <c r="J218" i="3"/>
  <c r="J64" i="3" s="1"/>
  <c r="BK226" i="4"/>
  <c r="J226" i="4" s="1"/>
  <c r="J64" i="4" s="1"/>
  <c r="BK86" i="5"/>
  <c r="J86" i="5"/>
  <c r="J61" i="5" s="1"/>
  <c r="BK193" i="2"/>
  <c r="J193" i="2"/>
  <c r="J64" i="2" s="1"/>
  <c r="BK323" i="4"/>
  <c r="J323" i="4" s="1"/>
  <c r="J69" i="4" s="1"/>
  <c r="BK306" i="3"/>
  <c r="J306" i="3" s="1"/>
  <c r="J69" i="3" s="1"/>
  <c r="J78" i="5"/>
  <c r="F81" i="5"/>
  <c r="BE87" i="5"/>
  <c r="BE96" i="5"/>
  <c r="E48" i="5"/>
  <c r="BE93" i="5"/>
  <c r="BE95" i="5"/>
  <c r="E48" i="4"/>
  <c r="J83" i="4"/>
  <c r="BE120" i="4"/>
  <c r="BE123" i="4"/>
  <c r="BE126" i="4"/>
  <c r="BE128" i="4"/>
  <c r="BE130" i="4"/>
  <c r="BE151" i="4"/>
  <c r="BE181" i="4"/>
  <c r="BE200" i="4"/>
  <c r="BE204" i="4"/>
  <c r="BE208" i="4"/>
  <c r="BE211" i="4"/>
  <c r="BE247" i="4"/>
  <c r="BE250" i="4"/>
  <c r="BE258" i="4"/>
  <c r="BE260" i="4"/>
  <c r="BE263" i="4"/>
  <c r="BE296" i="4"/>
  <c r="BE302" i="4"/>
  <c r="BE313" i="4"/>
  <c r="BE317" i="4"/>
  <c r="BE319" i="4"/>
  <c r="BE92" i="4"/>
  <c r="BE96" i="4"/>
  <c r="BE103" i="4"/>
  <c r="BE106" i="4"/>
  <c r="BE114" i="4"/>
  <c r="BE137" i="4"/>
  <c r="BE158" i="4"/>
  <c r="BE165" i="4"/>
  <c r="BE168" i="4"/>
  <c r="BE192" i="4"/>
  <c r="BE231" i="4"/>
  <c r="BE277" i="4"/>
  <c r="BE281" i="4"/>
  <c r="BE307" i="4"/>
  <c r="BE321" i="4"/>
  <c r="F55" i="4"/>
  <c r="BE109" i="4"/>
  <c r="BE134" i="4"/>
  <c r="BE145" i="4"/>
  <c r="BE148" i="4"/>
  <c r="BE161" i="4"/>
  <c r="BE178" i="4"/>
  <c r="BE182" i="4"/>
  <c r="BE196" i="4"/>
  <c r="BE206" i="4"/>
  <c r="BE214" i="4"/>
  <c r="BE217" i="4"/>
  <c r="BE227" i="4"/>
  <c r="BE234" i="4"/>
  <c r="BE240" i="4"/>
  <c r="BE266" i="4"/>
  <c r="BE268" i="4"/>
  <c r="BE288" i="4"/>
  <c r="BE293" i="4"/>
  <c r="BE299" i="4"/>
  <c r="BE304" i="4"/>
  <c r="BE311" i="4"/>
  <c r="BE314" i="4"/>
  <c r="BE320" i="4"/>
  <c r="BE324" i="4"/>
  <c r="BE99" i="4"/>
  <c r="BE117" i="4"/>
  <c r="BE140" i="4"/>
  <c r="BE155" i="4"/>
  <c r="BE171" i="4"/>
  <c r="BE175" i="4"/>
  <c r="BE185" i="4"/>
  <c r="BE220" i="4"/>
  <c r="BE223" i="4"/>
  <c r="BE236" i="4"/>
  <c r="BE252" i="4"/>
  <c r="BE255" i="4"/>
  <c r="BE283" i="4"/>
  <c r="BE285" i="4"/>
  <c r="BE295" i="4"/>
  <c r="BE123" i="3"/>
  <c r="BE148" i="3"/>
  <c r="BE155" i="3"/>
  <c r="BE185" i="3"/>
  <c r="BE195" i="3"/>
  <c r="BE199" i="3"/>
  <c r="BE201" i="3"/>
  <c r="BE206" i="3"/>
  <c r="BE209" i="3"/>
  <c r="BE212" i="3"/>
  <c r="BE243" i="3"/>
  <c r="BE277" i="3"/>
  <c r="BE294" i="3"/>
  <c r="BE296" i="3"/>
  <c r="BE302" i="3"/>
  <c r="BE303" i="3"/>
  <c r="J52" i="3"/>
  <c r="E79" i="3"/>
  <c r="F86" i="3"/>
  <c r="BE96" i="3"/>
  <c r="BE140" i="3"/>
  <c r="BE145" i="3"/>
  <c r="BE151" i="3"/>
  <c r="BE175" i="3"/>
  <c r="BE191" i="3"/>
  <c r="BE215" i="3"/>
  <c r="BE219" i="3"/>
  <c r="BE223" i="3"/>
  <c r="BE245" i="3"/>
  <c r="BE248" i="3"/>
  <c r="BE251" i="3"/>
  <c r="BE281" i="3"/>
  <c r="BE287" i="3"/>
  <c r="BE297" i="3"/>
  <c r="BE103" i="3"/>
  <c r="BE114" i="3"/>
  <c r="BE117" i="3"/>
  <c r="BE126" i="3"/>
  <c r="BE137" i="3"/>
  <c r="BE158" i="3"/>
  <c r="BE161" i="3"/>
  <c r="BE178" i="3"/>
  <c r="BE181" i="3"/>
  <c r="BE182" i="3"/>
  <c r="BE203" i="3"/>
  <c r="BE235" i="3"/>
  <c r="BE238" i="3"/>
  <c r="BE240" i="3"/>
  <c r="BE266" i="3"/>
  <c r="BE268" i="3"/>
  <c r="BE270" i="3"/>
  <c r="BE275" i="3"/>
  <c r="BE278" i="3"/>
  <c r="BE284" i="3"/>
  <c r="BE300" i="3"/>
  <c r="BE307" i="3"/>
  <c r="BE92" i="3"/>
  <c r="BE99" i="3"/>
  <c r="BE106" i="3"/>
  <c r="BE109" i="3"/>
  <c r="BE120" i="3"/>
  <c r="BE128" i="3"/>
  <c r="BE130" i="3"/>
  <c r="BE134" i="3"/>
  <c r="BE165" i="3"/>
  <c r="BE168" i="3"/>
  <c r="BE171" i="3"/>
  <c r="BE226" i="3"/>
  <c r="BE228" i="3"/>
  <c r="BE253" i="3"/>
  <c r="BE262" i="3"/>
  <c r="BE290" i="3"/>
  <c r="BE304" i="3"/>
  <c r="J52" i="2"/>
  <c r="F84" i="2"/>
  <c r="BE113" i="2"/>
  <c r="BE115" i="2"/>
  <c r="BE119" i="2"/>
  <c r="BE122" i="2"/>
  <c r="BE125" i="2"/>
  <c r="BE133" i="2"/>
  <c r="BE163" i="2"/>
  <c r="BE180" i="2"/>
  <c r="BE194" i="2"/>
  <c r="BE206" i="2"/>
  <c r="BE210" i="2"/>
  <c r="BE221" i="2"/>
  <c r="BE228" i="2"/>
  <c r="BE230" i="2"/>
  <c r="BE236" i="2"/>
  <c r="BE277" i="2"/>
  <c r="BE279" i="2"/>
  <c r="BE280" i="2"/>
  <c r="E77" i="2"/>
  <c r="BE90" i="2"/>
  <c r="BE108" i="2"/>
  <c r="BE136" i="2"/>
  <c r="BE146" i="2"/>
  <c r="BE160" i="2"/>
  <c r="BE173" i="2"/>
  <c r="BE174" i="2"/>
  <c r="BE204" i="2"/>
  <c r="BE218" i="2"/>
  <c r="BE223" i="2"/>
  <c r="BE256" i="2"/>
  <c r="BE261" i="2"/>
  <c r="BE263" i="2"/>
  <c r="BE265" i="2"/>
  <c r="BE269" i="2"/>
  <c r="BE274" i="2"/>
  <c r="BE276" i="2"/>
  <c r="BE99" i="2"/>
  <c r="BE130" i="2"/>
  <c r="BE140" i="2"/>
  <c r="BE150" i="2"/>
  <c r="BE166" i="2"/>
  <c r="BE167" i="2"/>
  <c r="BE185" i="2"/>
  <c r="BE281" i="2"/>
  <c r="BE94" i="2"/>
  <c r="BE97" i="2"/>
  <c r="BE102" i="2"/>
  <c r="BE105" i="2"/>
  <c r="BE111" i="2"/>
  <c r="BE143" i="2"/>
  <c r="BE153" i="2"/>
  <c r="BE156" i="2"/>
  <c r="BE170" i="2"/>
  <c r="BE178" i="2"/>
  <c r="BE182" i="2"/>
  <c r="BE188" i="2"/>
  <c r="BE191" i="2"/>
  <c r="BE198" i="2"/>
  <c r="BE201" i="2"/>
  <c r="BE225" i="2"/>
  <c r="BE233" i="2"/>
  <c r="BE238" i="2"/>
  <c r="BE241" i="2"/>
  <c r="BE243" i="2"/>
  <c r="BE247" i="2"/>
  <c r="BE259" i="2"/>
  <c r="BE271" i="2"/>
  <c r="F35" i="4"/>
  <c r="BB57" i="1" s="1"/>
  <c r="F36" i="4"/>
  <c r="BC57" i="1" s="1"/>
  <c r="J34" i="4"/>
  <c r="AW57" i="1" s="1"/>
  <c r="F36" i="5"/>
  <c r="BC58" i="1" s="1"/>
  <c r="F37" i="2"/>
  <c r="BD55" i="1"/>
  <c r="F37" i="4"/>
  <c r="BD57" i="1" s="1"/>
  <c r="F35" i="5"/>
  <c r="BB58" i="1" s="1"/>
  <c r="F37" i="5"/>
  <c r="BD58" i="1" s="1"/>
  <c r="F37" i="3"/>
  <c r="BD56" i="1" s="1"/>
  <c r="F35" i="3"/>
  <c r="BB56" i="1" s="1"/>
  <c r="F34" i="3"/>
  <c r="BA56" i="1" s="1"/>
  <c r="J34" i="3"/>
  <c r="AW56" i="1" s="1"/>
  <c r="J34" i="2"/>
  <c r="AW55" i="1" s="1"/>
  <c r="F36" i="3"/>
  <c r="BC56" i="1" s="1"/>
  <c r="F34" i="2"/>
  <c r="BA55" i="1" s="1"/>
  <c r="F35" i="2"/>
  <c r="BB55" i="1" s="1"/>
  <c r="F34" i="5"/>
  <c r="BA58" i="1" s="1"/>
  <c r="F36" i="2"/>
  <c r="BC55" i="1" s="1"/>
  <c r="F34" i="4"/>
  <c r="BA57" i="1" s="1"/>
  <c r="J34" i="5"/>
  <c r="AW58" i="1" s="1"/>
  <c r="BK88" i="2" l="1"/>
  <c r="R89" i="3"/>
  <c r="P90" i="3"/>
  <c r="P90" i="4"/>
  <c r="R90" i="4"/>
  <c r="R89" i="4"/>
  <c r="T229" i="4"/>
  <c r="P88" i="2"/>
  <c r="P87" i="2"/>
  <c r="AU55" i="1" s="1"/>
  <c r="T90" i="4"/>
  <c r="T90" i="3"/>
  <c r="T89" i="3"/>
  <c r="P221" i="3"/>
  <c r="P89" i="3"/>
  <c r="AU56" i="1" s="1"/>
  <c r="P229" i="4"/>
  <c r="R88" i="2"/>
  <c r="R87" i="2"/>
  <c r="BK221" i="3"/>
  <c r="J221" i="3"/>
  <c r="J65" i="3" s="1"/>
  <c r="BK229" i="4"/>
  <c r="J229" i="4"/>
  <c r="J65" i="4"/>
  <c r="BK196" i="2"/>
  <c r="J196" i="2"/>
  <c r="J65" i="2"/>
  <c r="BK90" i="4"/>
  <c r="J90" i="4" s="1"/>
  <c r="J60" i="4" s="1"/>
  <c r="BK90" i="3"/>
  <c r="J90" i="3" s="1"/>
  <c r="J60" i="3" s="1"/>
  <c r="J88" i="2"/>
  <c r="J60" i="2" s="1"/>
  <c r="BD54" i="1"/>
  <c r="W33" i="1" s="1"/>
  <c r="J33" i="2"/>
  <c r="AV55" i="1" s="1"/>
  <c r="AT55" i="1" s="1"/>
  <c r="BA54" i="1"/>
  <c r="AW54" i="1" s="1"/>
  <c r="AK30" i="1" s="1"/>
  <c r="F33" i="3"/>
  <c r="AZ56" i="1" s="1"/>
  <c r="F33" i="2"/>
  <c r="AZ55" i="1" s="1"/>
  <c r="BC54" i="1"/>
  <c r="AY54" i="1" s="1"/>
  <c r="BB54" i="1"/>
  <c r="AX54" i="1" s="1"/>
  <c r="J33" i="4"/>
  <c r="AV57" i="1" s="1"/>
  <c r="AT57" i="1" s="1"/>
  <c r="J33" i="3"/>
  <c r="AV56" i="1" s="1"/>
  <c r="AT56" i="1" s="1"/>
  <c r="F33" i="4"/>
  <c r="AZ57" i="1" s="1"/>
  <c r="T89" i="4" l="1"/>
  <c r="P89" i="4"/>
  <c r="AU57" i="1" s="1"/>
  <c r="AU54" i="1" s="1"/>
  <c r="BK87" i="2"/>
  <c r="J87" i="2"/>
  <c r="BK89" i="3"/>
  <c r="J89" i="3"/>
  <c r="J30" i="3" s="1"/>
  <c r="AG56" i="1" s="1"/>
  <c r="BK89" i="4"/>
  <c r="J89" i="4" s="1"/>
  <c r="W32" i="1"/>
  <c r="W30" i="1"/>
  <c r="W31" i="1"/>
  <c r="I101" i="5" l="1"/>
  <c r="I98" i="5"/>
  <c r="J30" i="4"/>
  <c r="AG57" i="1" s="1"/>
  <c r="AN57" i="1" s="1"/>
  <c r="I90" i="5"/>
  <c r="BK90" i="5" s="1"/>
  <c r="BK89" i="5" s="1"/>
  <c r="J59" i="2"/>
  <c r="J39" i="3"/>
  <c r="J59" i="3"/>
  <c r="J59" i="4"/>
  <c r="AN56" i="1"/>
  <c r="J30" i="2"/>
  <c r="AG55" i="1" s="1"/>
  <c r="AN55" i="1" s="1"/>
  <c r="BK98" i="5" l="1"/>
  <c r="BK97" i="5" s="1"/>
  <c r="J97" i="5" s="1"/>
  <c r="J63" i="5" s="1"/>
  <c r="J98" i="5"/>
  <c r="BE98" i="5" s="1"/>
  <c r="J101" i="5"/>
  <c r="BE101" i="5" s="1"/>
  <c r="BK101" i="5"/>
  <c r="BK100" i="5" s="1"/>
  <c r="J100" i="5" s="1"/>
  <c r="J64" i="5" s="1"/>
  <c r="J90" i="5"/>
  <c r="BE90" i="5" s="1"/>
  <c r="J39" i="4"/>
  <c r="J89" i="5"/>
  <c r="J62" i="5" s="1"/>
  <c r="J39" i="2"/>
  <c r="BK85" i="5" l="1"/>
  <c r="BK84" i="5" s="1"/>
  <c r="J84" i="5" s="1"/>
  <c r="F33" i="5"/>
  <c r="AZ58" i="1" s="1"/>
  <c r="AZ54" i="1" s="1"/>
  <c r="W29" i="1" s="1"/>
  <c r="J33" i="5"/>
  <c r="AV58" i="1" s="1"/>
  <c r="AT58" i="1" s="1"/>
  <c r="J85" i="5" l="1"/>
  <c r="J60" i="5" s="1"/>
  <c r="AV54" i="1"/>
  <c r="AT54" i="1" s="1"/>
  <c r="J59" i="5"/>
  <c r="J30" i="5"/>
  <c r="AK29" i="1" l="1"/>
  <c r="AG58" i="1"/>
  <c r="J39" i="5"/>
  <c r="AN58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<sst xmlns="http://schemas.openxmlformats.org/spreadsheetml/2006/main" count="8529" uniqueCount="1012">
  <si>
    <t>Export Komplet</t>
  </si>
  <si>
    <t>VZ</t>
  </si>
  <si>
    <t>2.0</t>
  </si>
  <si>
    <t>ZAMOK</t>
  </si>
  <si>
    <t>False</t>
  </si>
  <si>
    <t>{1212bbbd-4337-4512-9ae0-bc0576fa2ff6}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</si>
  <si>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</si>
  <si>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</si>
  <si>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</si>
  <si>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</si>
  <si>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</si>
  <si>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</si>
  <si>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</si>
  <si>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</si>
  <si>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23-02_ZS_E_Destinn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</si>
  <si>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</si>
  <si>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</si>
  <si>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Emy Destinnové, nám. Svobody 2, Praha 6 - rekonstrukce teras</t>
  </si>
  <si>
    <t>KSO:</t>
  </si>
  <si>
    <t>801 32 12</t>
  </si>
  <si>
    <t>CC-CZ:</t>
  </si>
  <si>
    <t/>
  </si>
  <si>
    <t>Místo:</t>
  </si>
  <si>
    <t>nám. Svobody 2, Praha 6</t>
  </si>
  <si>
    <t>Datum:</t>
  </si>
  <si>
    <t>Zadavatel:</t>
  </si>
  <si>
    <t>IČ:</t>
  </si>
  <si>
    <t>ÚMČ Praha 6, Čs. armády 60/23, 160 52 Praha 6</t>
  </si>
  <si>
    <t>DIČ:</t>
  </si>
  <si>
    <t>Uchazeč:</t>
  </si>
  <si>
    <t>Vyplň údaj</t>
  </si>
  <si>
    <t>Projektant:</t>
  </si>
  <si>
    <t>Ing.Vít Kocourek, Prosecká 683/115, 190 00 Praha 9</t>
  </si>
  <si>
    <t>True</t>
  </si>
  <si>
    <t>Zpracovatel:</t>
  </si>
  <si>
    <t>Tomáš Vašek, Sněhurčina 710, 460 15 Liberec 15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</si>
  <si>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</si>
  <si>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</si>
  <si>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</si>
  <si>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</si>
  <si>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</si>
  <si>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</si>
  <si>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</si>
  <si>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</si>
  <si>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</si>
  <si>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</si>
  <si>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</si>
  <si>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</si>
  <si>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</si>
  <si>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</si>
  <si>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</si>
  <si>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</si>
  <si>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</si>
  <si>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</si>
  <si>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</si>
  <si>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</si>
  <si>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</si>
  <si>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</si>
  <si>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</si>
  <si>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</si>
  <si>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</si>
  <si>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</si>
  <si>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</si>
  <si>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</si>
  <si>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</si>
  <si>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</si>
  <si>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</si>
  <si>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</si>
  <si>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</si>
  <si>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</si>
  <si>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</si>
  <si>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</si>
  <si>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</si>
  <si>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</si>
  <si>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</si>
  <si>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</si>
  <si>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</si>
  <si>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</si>
  <si>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Terasa 100</t>
  </si>
  <si>
    <t>STA</t>
  </si>
  <si>
    <t>{69ea8e84-c954-405f-a77b-4b6fb638bf5e}</t>
  </si>
  <si>
    <t>2</t>
  </si>
  <si>
    <t>Terasa 201</t>
  </si>
  <si>
    <t>{3d0144de-c4e9-46a4-ad3c-444035c869a9}</t>
  </si>
  <si>
    <t>3</t>
  </si>
  <si>
    <t>Terasa 202</t>
  </si>
  <si>
    <t>{a78c6014-c67d-4821-9d82-ebe0f7b9e3d0}</t>
  </si>
  <si>
    <t>VRN</t>
  </si>
  <si>
    <t>Vedlejší a ostatní rozpočtové náklady</t>
  </si>
  <si>
    <t>VON</t>
  </si>
  <si>
    <t>{2d8545ce-f28e-4bf4-949f-5ff8e2631a65}</t>
  </si>
  <si>
    <t>801 31 13</t>
  </si>
  <si>
    <t>FL</t>
  </si>
  <si>
    <t>Fasádní lešení</t>
  </si>
  <si>
    <t>m2</t>
  </si>
  <si>
    <t>33,6</t>
  </si>
  <si>
    <t>LP</t>
  </si>
  <si>
    <t>Lešeňová podlaha</t>
  </si>
  <si>
    <t>2,4</t>
  </si>
  <si>
    <t>KRYCÍ LIST SOUPISU PRACÍ</t>
  </si>
  <si>
    <t>NK</t>
  </si>
  <si>
    <t>Náběhový klín</t>
  </si>
  <si>
    <t>m</t>
  </si>
  <si>
    <t>62,08</t>
  </si>
  <si>
    <t>OP</t>
  </si>
  <si>
    <t>Ochranná plachta</t>
  </si>
  <si>
    <t>OZ</t>
  </si>
  <si>
    <t>Ochranné zábradlí</t>
  </si>
  <si>
    <t>4,34</t>
  </si>
  <si>
    <t>T100</t>
  </si>
  <si>
    <t>Plocha terasy 100</t>
  </si>
  <si>
    <t>142,156</t>
  </si>
  <si>
    <t>Objekt:</t>
  </si>
  <si>
    <t>T100s</t>
  </si>
  <si>
    <t>Terasa 100 - svislá izolace</t>
  </si>
  <si>
    <t>16,138</t>
  </si>
  <si>
    <t>1 - Terasa 100</t>
  </si>
  <si>
    <t>VL</t>
  </si>
  <si>
    <t>Vysunuté lešení</t>
  </si>
  <si>
    <t>1,736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</si>
  <si>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</si>
  <si>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</si>
  <si>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</si>
  <si>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</si>
  <si>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</si>
  <si>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</si>
  <si>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</si>
  <si>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</si>
  <si>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</si>
  <si>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</si>
  <si>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</si>
  <si>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</si>
  <si>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</si>
  <si>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</si>
  <si>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</si>
  <si>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</si>
  <si>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</si>
  <si>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</si>
  <si>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</si>
  <si>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</si>
  <si>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</si>
  <si>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</si>
  <si>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</si>
  <si>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</si>
  <si>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</si>
  <si>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</si>
  <si>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</si>
  <si>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</si>
  <si>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</si>
  <si>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</si>
  <si>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</si>
  <si>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622325109.1</t>
  </si>
  <si>
    <t>Lokální oprava stávající omítky u ostění dveří</t>
  </si>
  <si>
    <t>4</t>
  </si>
  <si>
    <t>-360922852</t>
  </si>
  <si>
    <t>P</t>
  </si>
  <si>
    <t>Poznámka k položce:_x000D_
- včetně odstranění nesoudržné stávající omítky</t>
  </si>
  <si>
    <t>VV</t>
  </si>
  <si>
    <t>"předpoklad</t>
  </si>
  <si>
    <t>2,00*2</t>
  </si>
  <si>
    <t>622328231.1</t>
  </si>
  <si>
    <t>Lokální vyspravení omítky svislých konstrukcí</t>
  </si>
  <si>
    <t>767596271</t>
  </si>
  <si>
    <t>Poznámka k položce:_x000D_
- předpokládaný rozsah: 100% plochy</t>
  </si>
  <si>
    <t>632451031.1</t>
  </si>
  <si>
    <t>Celoplošné vyspravení povrchu stávající betonové mazaniny</t>
  </si>
  <si>
    <t>536075690</t>
  </si>
  <si>
    <t>636311111</t>
  </si>
  <si>
    <t>Kladení dlažby z betonových dlaždic na sucho na terče z umělé hmoty o rozměru dlažby 40x40 cm, o výšce terče do 25 mm</t>
  </si>
  <si>
    <t>CS ÚRS 2023 01</t>
  </si>
  <si>
    <t>311768106</t>
  </si>
  <si>
    <t>Online PSC</t>
  </si>
  <si>
    <t>https://podminky.urs.cz/item/CS_URS_2023_01/636311111</t>
  </si>
  <si>
    <t>T100*0,5</t>
  </si>
  <si>
    <t>5</t>
  </si>
  <si>
    <t>636311112</t>
  </si>
  <si>
    <t>Kladení dlažby z betonových dlaždic na sucho na terče z umělé hmoty o rozměru dlažby 40x40 cm, o výšce terče přes 25 do 70 mm</t>
  </si>
  <si>
    <t>1372797867</t>
  </si>
  <si>
    <t>https://podminky.urs.cz/item/CS_URS_2023_01/636311112</t>
  </si>
  <si>
    <t>M</t>
  </si>
  <si>
    <t>59245320.1</t>
  </si>
  <si>
    <t>dlažba plošná betonová 400x400x50 mm přírodní</t>
  </si>
  <si>
    <t>8</t>
  </si>
  <si>
    <t>-2097244715</t>
  </si>
  <si>
    <t>T100*1,10</t>
  </si>
  <si>
    <t>156,372*1,02 'Přepočtené koeficientem množství</t>
  </si>
  <si>
    <t>7</t>
  </si>
  <si>
    <t>636319900.1</t>
  </si>
  <si>
    <t>Přiřezání betonových dlaždic</t>
  </si>
  <si>
    <t>1157721383</t>
  </si>
  <si>
    <t>23,53+6,125+0,35*2+0,70*4+1,56</t>
  </si>
  <si>
    <t>9</t>
  </si>
  <si>
    <t>Ostatní konstrukce a práce, bourání</t>
  </si>
  <si>
    <t>929991001.1</t>
  </si>
  <si>
    <t>Provizorní zakrytí plochy terasy v případě nepříznivého počasí, včetně následného odkrytí</t>
  </si>
  <si>
    <t>245197696</t>
  </si>
  <si>
    <t>(6,925*23,155+0,30*0,15*4+0,70*0,15*8+T100s)*1,15</t>
  </si>
  <si>
    <t>941111312</t>
  </si>
  <si>
    <t>Odborná prohlídka lešení řadového trubkového lehkého pracovního s podlahami s provozním zatížením tř. 3 do 200 kg/m2 šířky tř. W06 až W12 od 0,6 m do 1,5 m výšky do 25 m, celkové plochy do 500 m2 zakrytého sítí</t>
  </si>
  <si>
    <t>kus</t>
  </si>
  <si>
    <t>233520142</t>
  </si>
  <si>
    <t>https://podminky.urs.cz/item/CS_URS_2023_01/941111312</t>
  </si>
  <si>
    <t>10</t>
  </si>
  <si>
    <t>941112111</t>
  </si>
  <si>
    <t>Montáž lešení řadového trubkového lehkého pracovního bez podlah s provozním zatížením tř. 3 do 200 kg/m2 šířky tř. W06 od 0,6 do 0,9 m, výšky do 10 m</t>
  </si>
  <si>
    <t>1375879229</t>
  </si>
  <si>
    <t>https://podminky.urs.cz/item/CS_URS_2023_01/941112111</t>
  </si>
  <si>
    <t>4,00*8,40</t>
  </si>
  <si>
    <t>Součet</t>
  </si>
  <si>
    <t>11</t>
  </si>
  <si>
    <t>941112211</t>
  </si>
  <si>
    <t>Montáž lešení řadového trubkového lehkého pracovního bez podlah s provozním zatížením tř. 3 do 200 kg/m2 Příplatek za první a každý další den použití lešení k ceně -2111</t>
  </si>
  <si>
    <t>-252749726</t>
  </si>
  <si>
    <t>https://podminky.urs.cz/item/CS_URS_2023_01/941112211</t>
  </si>
  <si>
    <t>FL*60</t>
  </si>
  <si>
    <t>12</t>
  </si>
  <si>
    <t>941112811</t>
  </si>
  <si>
    <t>Demontáž lešení řadového trubkového lehkého pracovního bez podlah s provozním zatížením tř. 3 do 200 kg/m2 šířky tř. W06 od 0,6 do 0,9 m, výšky do 10 m</t>
  </si>
  <si>
    <t>-811686324</t>
  </si>
  <si>
    <t>https://podminky.urs.cz/item/CS_URS_2023_01/941112811</t>
  </si>
  <si>
    <t>13</t>
  </si>
  <si>
    <t>942111111</t>
  </si>
  <si>
    <t>Montáž lešení vysunutého trubkového pracovního z konstrukce, z otvorů nebo při povrchu stropní konstrukce bez podepření, ve výšce pracovní podlahy do 20 m</t>
  </si>
  <si>
    <t>100225895</t>
  </si>
  <si>
    <t>https://podminky.urs.cz/item/CS_URS_2023_01/942111111</t>
  </si>
  <si>
    <t>"lávka</t>
  </si>
  <si>
    <t>2,17*0,80</t>
  </si>
  <si>
    <t>14</t>
  </si>
  <si>
    <t>942111211</t>
  </si>
  <si>
    <t>Montáž lešení vysunutého trubkového pracovního Příplatek za první a každý další den použití lešení k ceně -1111 nebo -1112</t>
  </si>
  <si>
    <t>-2034856747</t>
  </si>
  <si>
    <t>https://podminky.urs.cz/item/CS_URS_2023_01/942111211</t>
  </si>
  <si>
    <t>VL*60</t>
  </si>
  <si>
    <t>942111811</t>
  </si>
  <si>
    <t>Demontáž lešení vysunutého trubkového pracovního z konstrukce, z otvorů nebo při povrchu stropní konstrukce bez podepření, ve výšce pracovní podlahy do 20 m</t>
  </si>
  <si>
    <t>-1384519526</t>
  </si>
  <si>
    <t>https://podminky.urs.cz/item/CS_URS_2023_01/942111811</t>
  </si>
  <si>
    <t>16</t>
  </si>
  <si>
    <t>944111111</t>
  </si>
  <si>
    <t>Montáž ochranného zábradlí trubkového na vnějších volných stranách objektů odkloněného od svislice do 15°</t>
  </si>
  <si>
    <t>95206637</t>
  </si>
  <si>
    <t>https://podminky.urs.cz/item/CS_URS_2023_01/944111111</t>
  </si>
  <si>
    <t>2,17*2</t>
  </si>
  <si>
    <t>17</t>
  </si>
  <si>
    <t>944111211</t>
  </si>
  <si>
    <t>Montáž ochranného zábradlí trubkového Příplatek za první a každý další den použití zábradlí k ceně -1111</t>
  </si>
  <si>
    <t>1825027547</t>
  </si>
  <si>
    <t>https://podminky.urs.cz/item/CS_URS_2023_01/944111211</t>
  </si>
  <si>
    <t>OZ*60</t>
  </si>
  <si>
    <t>18</t>
  </si>
  <si>
    <t>944111811</t>
  </si>
  <si>
    <t>Demontáž ochranného zábradlí trubkového na vnějších volných stranách objektů odkloněného od svislice do 15°</t>
  </si>
  <si>
    <t>2015601772</t>
  </si>
  <si>
    <t>https://podminky.urs.cz/item/CS_URS_2023_01/944111811</t>
  </si>
  <si>
    <t>19</t>
  </si>
  <si>
    <t>944611111</t>
  </si>
  <si>
    <t>Montáž ochranné plachty zavěšené na konstrukci lešení z textilie z umělých vláken</t>
  </si>
  <si>
    <t>-1785985694</t>
  </si>
  <si>
    <t>https://podminky.urs.cz/item/CS_URS_2023_01/944611111</t>
  </si>
  <si>
    <t>20</t>
  </si>
  <si>
    <t>944611211</t>
  </si>
  <si>
    <t>Montáž ochranné plachty Příplatek za první a každý další den použití plachty k ceně -1111</t>
  </si>
  <si>
    <t>45844358</t>
  </si>
  <si>
    <t>https://podminky.urs.cz/item/CS_URS_2023_01/944611211</t>
  </si>
  <si>
    <t>OP*60</t>
  </si>
  <si>
    <t>944611811</t>
  </si>
  <si>
    <t>Demontáž ochranné plachty zavěšené na konstrukci lešení z textilie z umělých vláken</t>
  </si>
  <si>
    <t>-1661419484</t>
  </si>
  <si>
    <t>https://podminky.urs.cz/item/CS_URS_2023_01/944611811</t>
  </si>
  <si>
    <t>22</t>
  </si>
  <si>
    <t>949211111</t>
  </si>
  <si>
    <t>Montáž lešeňové podlahy pro trubková lešení z fošen, prken nebo dřevěných sbíjených lešeňových dílců s příčníky nebo podélníky, ve výšce do 10 m</t>
  </si>
  <si>
    <t>1573886451</t>
  </si>
  <si>
    <t>https://podminky.urs.cz/item/CS_URS_2023_01/949211111</t>
  </si>
  <si>
    <t>4,00*0,60</t>
  </si>
  <si>
    <t>23</t>
  </si>
  <si>
    <t>949211211</t>
  </si>
  <si>
    <t>Montáž lešeňové podlahy pro trubková lešení Příplatek za první a každý další den použití lešení k ceně -1111 nebo -1112</t>
  </si>
  <si>
    <t>1436936431</t>
  </si>
  <si>
    <t>https://podminky.urs.cz/item/CS_URS_2023_01/949211211</t>
  </si>
  <si>
    <t>LP*60</t>
  </si>
  <si>
    <t>24</t>
  </si>
  <si>
    <t>949211811</t>
  </si>
  <si>
    <t>Demontáž lešeňové podlahy pro trubková lešení z fošen, prken nebo dřevěných sbíjených lešeňových dílců s příčníky nebo podélníky, ve výšce do 10 m</t>
  </si>
  <si>
    <t>-401896499</t>
  </si>
  <si>
    <t>https://podminky.urs.cz/item/CS_URS_2023_01/949211811</t>
  </si>
  <si>
    <t>25</t>
  </si>
  <si>
    <t>94941900.1</t>
  </si>
  <si>
    <t>Příplatek na kotvení lešení odsazených od budovy</t>
  </si>
  <si>
    <t>kpl</t>
  </si>
  <si>
    <t>584111973</t>
  </si>
  <si>
    <t>26</t>
  </si>
  <si>
    <t>952901111</t>
  </si>
  <si>
    <t>Vyčištění budov nebo objektů před předáním do užívání budov bytové nebo občanské výstavby, světlé výšky podlaží do 4 m</t>
  </si>
  <si>
    <t>25442185</t>
  </si>
  <si>
    <t>https://podminky.urs.cz/item/CS_URS_2023_01/952901111</t>
  </si>
  <si>
    <t>(6,925*23,155+0,30*0,15*4+0,70*0,15*8)*1/3</t>
  </si>
  <si>
    <t>27</t>
  </si>
  <si>
    <t>965081423</t>
  </si>
  <si>
    <t>Bourání podlah z dlaždic bez podkladního lože nebo mazaniny, s jakoukoliv výplní spár betonových kladených na terče výšky do 100 mm, plochy přes 1 m2</t>
  </si>
  <si>
    <t>-667576985</t>
  </si>
  <si>
    <t>https://podminky.urs.cz/item/CS_URS_2023_01/965081423</t>
  </si>
  <si>
    <t>28</t>
  </si>
  <si>
    <t>966086341.1</t>
  </si>
  <si>
    <t>Vybourání stávajícího betonového bloku 600x450x200 mm</t>
  </si>
  <si>
    <t>-574281899</t>
  </si>
  <si>
    <t>29</t>
  </si>
  <si>
    <t>993111111</t>
  </si>
  <si>
    <t>Dovoz a odvoz lešení včetně naložení a složení řadového, na vzdálenost do 10 km</t>
  </si>
  <si>
    <t>-1875186398</t>
  </si>
  <si>
    <t>https://podminky.urs.cz/item/CS_URS_2023_01/993111111</t>
  </si>
  <si>
    <t>4,00*8,40+2,17*8,40</t>
  </si>
  <si>
    <t>997</t>
  </si>
  <si>
    <t>Přesun sutě</t>
  </si>
  <si>
    <t>30</t>
  </si>
  <si>
    <t>997013152</t>
  </si>
  <si>
    <t>Vnitrostaveništní doprava suti a vybouraných hmot vodorovně do 50 m svisle s omezením mechanizace pro budovy a haly výšky přes 6 do 9 m</t>
  </si>
  <si>
    <t>t</t>
  </si>
  <si>
    <t>-1098385891</t>
  </si>
  <si>
    <t>https://podminky.urs.cz/item/CS_URS_2023_01/997013152</t>
  </si>
  <si>
    <t>31</t>
  </si>
  <si>
    <t>997013501</t>
  </si>
  <si>
    <t>Odvoz suti a vybouraných hmot na skládku nebo meziskládku se složením, na vzdálenost do 1 km</t>
  </si>
  <si>
    <t>1637143477</t>
  </si>
  <si>
    <t>https://podminky.urs.cz/item/CS_URS_2023_01/997013501</t>
  </si>
  <si>
    <t>32</t>
  </si>
  <si>
    <t>997013509</t>
  </si>
  <si>
    <t>Odvoz suti a vybouraných hmot na skládku nebo meziskládku se složením, na vzdálenost Příplatek k ceně za každý další i započatý 1 km přes 1 km</t>
  </si>
  <si>
    <t>-330083810</t>
  </si>
  <si>
    <t>https://podminky.urs.cz/item/CS_URS_2023_01/997013509</t>
  </si>
  <si>
    <t>18,948*19 'Přepočtené koeficientem množství</t>
  </si>
  <si>
    <t>33</t>
  </si>
  <si>
    <t>997013601</t>
  </si>
  <si>
    <t>Poplatek za uložení stavebního odpadu na skládce (skládkovné) z prostého betonu zatříděného do Katalogu odpadů pod kódem 17 01 01</t>
  </si>
  <si>
    <t>-969642848</t>
  </si>
  <si>
    <t>https://podminky.urs.cz/item/CS_URS_2023_01/997013601</t>
  </si>
  <si>
    <t>15,495+0,135</t>
  </si>
  <si>
    <t>34</t>
  </si>
  <si>
    <t>997013631</t>
  </si>
  <si>
    <t>Poplatek za uložení stavebního odpadu na skládce (skládkovné) směsného stavebního a demoličního zatříděného do Katalogu odpadů pod kódem 17 09 04</t>
  </si>
  <si>
    <t>1563908540</t>
  </si>
  <si>
    <t>https://podminky.urs.cz/item/CS_URS_2023_01/997013631</t>
  </si>
  <si>
    <t>0,140</t>
  </si>
  <si>
    <t>35</t>
  </si>
  <si>
    <t>997013814</t>
  </si>
  <si>
    <t>Poplatek za uložení stavebního odpadu na skládce (skládkovné) z izolačních materiálů zatříděného do Katalogu odpadů pod kódem 17 06 04</t>
  </si>
  <si>
    <t>351428341</t>
  </si>
  <si>
    <t>https://podminky.urs.cz/item/CS_URS_2023_01/997013814</t>
  </si>
  <si>
    <t>998</t>
  </si>
  <si>
    <t>Přesun hmot</t>
  </si>
  <si>
    <t>36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</si>
  <si>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</si>
  <si>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</si>
  <si>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-1439016035</t>
  </si>
  <si>
    <t>https://podminky.urs.cz/item/CS_URS_2023_01/998017002</t>
  </si>
  <si>
    <t>PSV</t>
  </si>
  <si>
    <t>Práce a dodávky PSV</t>
  </si>
  <si>
    <t>712</t>
  </si>
  <si>
    <t>Povlakové krytiny</t>
  </si>
  <si>
    <t>37</t>
  </si>
  <si>
    <t>712300843</t>
  </si>
  <si>
    <t>Ostatní práce při odstranění povlakové krytiny střech plochých do 10° zbytkového asfaltového pásu odsekáním</t>
  </si>
  <si>
    <t>-1125444431</t>
  </si>
  <si>
    <t>https://podminky.urs.cz/item/CS_URS_2023_01/712300843</t>
  </si>
  <si>
    <t>38</t>
  </si>
  <si>
    <t>712311101</t>
  </si>
  <si>
    <t>Provedení povlakové krytiny střech plochých do 10° natěradly a tmely za studena nátěrem lakem penetračním nebo asfaltovým</t>
  </si>
  <si>
    <t>-1762698433</t>
  </si>
  <si>
    <t>https://podminky.urs.cz/item/CS_URS_2023_01/712311101</t>
  </si>
  <si>
    <t>39</t>
  </si>
  <si>
    <t>11163153</t>
  </si>
  <si>
    <t>emulze asfaltová penetrační</t>
  </si>
  <si>
    <t>litr</t>
  </si>
  <si>
    <t>1328827839</t>
  </si>
  <si>
    <t>T100*0,40</t>
  </si>
  <si>
    <t>40</t>
  </si>
  <si>
    <t>712331801</t>
  </si>
  <si>
    <t>Odstranění povlakové krytiny střech plochých do 10° z pásů uložených na sucho AIP nebo NAIP</t>
  </si>
  <si>
    <t>1158627895</t>
  </si>
  <si>
    <t>https://podminky.urs.cz/item/CS_URS_2023_01/712331801</t>
  </si>
  <si>
    <t>"geotextilie</t>
  </si>
  <si>
    <t>41</t>
  </si>
  <si>
    <t>712340833</t>
  </si>
  <si>
    <t>Odstranění povlakové krytiny střech plochých do 10° z přitavených pásů NAIP v plné ploše třívrstvé</t>
  </si>
  <si>
    <t>451080132</t>
  </si>
  <si>
    <t>https://podminky.urs.cz/item/CS_URS_2023_01/712340833</t>
  </si>
  <si>
    <t>23,53*6,125</t>
  </si>
  <si>
    <t>-(0,375*4+0,70*8)*0,15</t>
  </si>
  <si>
    <t>-(2,16*0,04+1,56*0,11)*2</t>
  </si>
  <si>
    <t>-0,192*2</t>
  </si>
  <si>
    <t>Mezisoučet</t>
  </si>
  <si>
    <t>42</t>
  </si>
  <si>
    <t>712341559</t>
  </si>
  <si>
    <t>Provedení povlakové krytiny střech plochých do 10° pásy přitavením NAIP v plné ploše</t>
  </si>
  <si>
    <t>-1473010419</t>
  </si>
  <si>
    <t>https://podminky.urs.cz/item/CS_URS_2023_01/712341559</t>
  </si>
  <si>
    <t>T100*2</t>
  </si>
  <si>
    <t>43</t>
  </si>
  <si>
    <t>62853004</t>
  </si>
  <si>
    <t>pás asfaltový natavitelný modifikovaný SBS tl 4,0mm s vložkou ze skleněné tkaniny a spalitelnou PE fólií nebo jemnozrnným minerálním posypem na horním povrchu</t>
  </si>
  <si>
    <t>-125252675</t>
  </si>
  <si>
    <t>T100*1,15</t>
  </si>
  <si>
    <t>44</t>
  </si>
  <si>
    <t>62853005</t>
  </si>
  <si>
    <t>pás asfaltový natavitelný modifikovaný SBS tl 4,0mm s vložkou ze skleněné tkaniny a hrubozrnným břidličným posypem na horním povrchu</t>
  </si>
  <si>
    <t>1059271112</t>
  </si>
  <si>
    <t>45</t>
  </si>
  <si>
    <t>712391172</t>
  </si>
  <si>
    <t>Provedení povlakové krytiny střech plochých do 10° -ostatní práce provedení vrstvy textilní ochranné</t>
  </si>
  <si>
    <t>2051781646</t>
  </si>
  <si>
    <t>https://podminky.urs.cz/item/CS_URS_2023_01/712391172</t>
  </si>
  <si>
    <t>46</t>
  </si>
  <si>
    <t>69311059</t>
  </si>
  <si>
    <t>geotextilie netkaná separační, ochranná, filtrační, drenážní PP 150g/m2</t>
  </si>
  <si>
    <t>-1267926432</t>
  </si>
  <si>
    <t>47</t>
  </si>
  <si>
    <t>712800843</t>
  </si>
  <si>
    <t>Ostatní práce při odstranění povlakové krytiny ze svislých ploch zbytkového asfaltového pásu odsekáním</t>
  </si>
  <si>
    <t>247291155</t>
  </si>
  <si>
    <t>https://podminky.urs.cz/item/CS_URS_2023_01/712800843</t>
  </si>
  <si>
    <t>48</t>
  </si>
  <si>
    <t>712811101</t>
  </si>
  <si>
    <t>Provedení povlakové krytiny střech samostatným vytažením izolačního povlaku za studena na konstrukce převyšující úroveň střechy, nátěrem penetračním</t>
  </si>
  <si>
    <t>455171697</t>
  </si>
  <si>
    <t>https://podminky.urs.cz/item/CS_URS_2023_01/712811101</t>
  </si>
  <si>
    <t>49</t>
  </si>
  <si>
    <t>1379138671</t>
  </si>
  <si>
    <t>T100s*0,40</t>
  </si>
  <si>
    <t>50</t>
  </si>
  <si>
    <t>712831101</t>
  </si>
  <si>
    <t>Provedení povlakové krytiny střech samostatným vytažením izolačního povlaku pásy na sucho na konstrukce převyšující úroveň střechy, AIP, NAIP nebo tkaninou</t>
  </si>
  <si>
    <t>-1901228528</t>
  </si>
  <si>
    <t>https://podminky.urs.cz/item/CS_URS_2023_01/712831101</t>
  </si>
  <si>
    <t>51</t>
  </si>
  <si>
    <t>-493409817</t>
  </si>
  <si>
    <t>T100s*1,20</t>
  </si>
  <si>
    <t>52</t>
  </si>
  <si>
    <t>712831801</t>
  </si>
  <si>
    <t>Odstranění povlakové krytiny ze svislých ploch z pásů uložených na sucho na konstrukcích převyšující úroveň střechy AIP nebo NAIP</t>
  </si>
  <si>
    <t>252023837</t>
  </si>
  <si>
    <t>https://podminky.urs.cz/item/CS_URS_2023_01/712831801</t>
  </si>
  <si>
    <t>53</t>
  </si>
  <si>
    <t>712840863</t>
  </si>
  <si>
    <t>Odstranění povlakové krytiny ze svislých ploch z přitavených pásů na konstrukcích převyšující úroveň střechy NAIP v plné ploše třívrstvá</t>
  </si>
  <si>
    <t>1482056928</t>
  </si>
  <si>
    <t>https://podminky.urs.cz/item/CS_URS_2023_01/712840863</t>
  </si>
  <si>
    <t>"detail 2</t>
  </si>
  <si>
    <t>(23,53+6,125+0,15*8+0,04*2-1,845)*2*(0,27+0,22)/2</t>
  </si>
  <si>
    <t>"detail 1 (schodišťový stupeň)</t>
  </si>
  <si>
    <t>(1,95*0,13+0,192+1,56*0,27)*2</t>
  </si>
  <si>
    <t>0,27*(0,27-0,13)*2*2</t>
  </si>
  <si>
    <t>54</t>
  </si>
  <si>
    <t>712841559</t>
  </si>
  <si>
    <t>Provedení povlakové krytiny střech samostatným vytažením izolačního povlaku pásy přitavením na konstrukce převyšující úroveň střechy, NAIP</t>
  </si>
  <si>
    <t>-2040322487</t>
  </si>
  <si>
    <t>https://podminky.urs.cz/item/CS_URS_2023_01/712841559</t>
  </si>
  <si>
    <t>T100s*2</t>
  </si>
  <si>
    <t>55</t>
  </si>
  <si>
    <t>510968143</t>
  </si>
  <si>
    <t>56</t>
  </si>
  <si>
    <t>1176456150</t>
  </si>
  <si>
    <t>57</t>
  </si>
  <si>
    <t>712990010.1</t>
  </si>
  <si>
    <t>Kontrola a vyčištění stávajících vpustí</t>
  </si>
  <si>
    <t>-232332650</t>
  </si>
  <si>
    <t>Poznámka k položce:_x000D_
včetně případné opravy</t>
  </si>
  <si>
    <t>58</t>
  </si>
  <si>
    <t>712997001</t>
  </si>
  <si>
    <t>Provedení povlakové krytiny střech - ostatní práce přilepení klínů do asfaltu</t>
  </si>
  <si>
    <t>1373529534</t>
  </si>
  <si>
    <t>https://podminky.urs.cz/item/CS_URS_2023_01/712997001</t>
  </si>
  <si>
    <t>(23,53+6,125+0,15*8+0,04*2-1,845+1,95)*2</t>
  </si>
  <si>
    <t>59</t>
  </si>
  <si>
    <t>63152005.1</t>
  </si>
  <si>
    <t>náběhový klín z minerální vlny 25x25 mm styku svislé a vodorovné izolace</t>
  </si>
  <si>
    <t>-871337924</t>
  </si>
  <si>
    <t>NK*1,10</t>
  </si>
  <si>
    <t>60</t>
  </si>
  <si>
    <t>998712102</t>
  </si>
  <si>
    <t>Přesun hmot pro povlakové krytiny stanovený z hmotnosti přesunovaného materiálu vodorovná dopravní vzdálenost do 50 m v objektech výšky přes 6 do 12 m</t>
  </si>
  <si>
    <t>-1217906208</t>
  </si>
  <si>
    <t>https://podminky.urs.cz/item/CS_URS_2023_01/998712102</t>
  </si>
  <si>
    <t>764</t>
  </si>
  <si>
    <t>Konstrukce klempířské</t>
  </si>
  <si>
    <t>61</t>
  </si>
  <si>
    <t>764001821.1</t>
  </si>
  <si>
    <t>Demontáž klempířských konstrukcí oplechování stupně do suti</t>
  </si>
  <si>
    <t>-1687073087</t>
  </si>
  <si>
    <t>(0,192+1,56*(0,27+0,05)+0,27*0,05*2+1,95*0,13)*2</t>
  </si>
  <si>
    <t>62</t>
  </si>
  <si>
    <t>764002861.1</t>
  </si>
  <si>
    <t>Demontáž přítlačné lišty ukončení hydroizolace do suti</t>
  </si>
  <si>
    <t>1348207252</t>
  </si>
  <si>
    <t>63</t>
  </si>
  <si>
    <t>764235411.1</t>
  </si>
  <si>
    <t>Oplechování schodu před dveřmi Cu plechem, půdorysná plocha 2000x380 mm - 2K</t>
  </si>
  <si>
    <t>1290005245</t>
  </si>
  <si>
    <t>Poznámka k položce:_x000D_
- včetně vytažení a zatmelení spár na fasádu a na práh dveří_x000D_
- provedení 1 kusu plechu, případné letované spoje_x000D_
- kotvení rámovými hmoždinami_x000D_
- hlavu vrutu přelepit měděným puklíkem</t>
  </si>
  <si>
    <t>64</t>
  </si>
  <si>
    <t>764238424.1</t>
  </si>
  <si>
    <t>Ukončení hydroizolace Cu lištou r.š.80 mm kotvenou do zdiva pomocí natloukacích hmoždin, hlavy šroubů kryty letovanými měděnými puklíky - 1K</t>
  </si>
  <si>
    <t>-583514627</t>
  </si>
  <si>
    <t>65</t>
  </si>
  <si>
    <t>764238445.1</t>
  </si>
  <si>
    <t>Příplatek k cenám za zvýšenou pracnost při provedení rohu nebo koutu přítlačné lišty</t>
  </si>
  <si>
    <t>1682798194</t>
  </si>
  <si>
    <t>66</t>
  </si>
  <si>
    <t>998764102</t>
  </si>
  <si>
    <t>Přesun hmot pro konstrukce klempířské stanovený z hmotnosti přesunovaného materiálu vodorovná dopravní vzdálenost do 50 m v objektech výšky přes 6 do 12 m</t>
  </si>
  <si>
    <t>266099111</t>
  </si>
  <si>
    <t>https://podminky.urs.cz/item/CS_URS_2023_01/998764102</t>
  </si>
  <si>
    <t>45,55</t>
  </si>
  <si>
    <t>T201</t>
  </si>
  <si>
    <t>Plocha terasy 201</t>
  </si>
  <si>
    <t>124,442</t>
  </si>
  <si>
    <t>T201a</t>
  </si>
  <si>
    <t>Terasa T201 - plocha izolace</t>
  </si>
  <si>
    <t>124,91</t>
  </si>
  <si>
    <t>2 - Terasa 201</t>
  </si>
  <si>
    <t>T201s</t>
  </si>
  <si>
    <t>Terasa 201 - svislá izolace</t>
  </si>
  <si>
    <t>24,768</t>
  </si>
  <si>
    <t xml:space="preserve">    713 - Izolace tepelné</t>
  </si>
  <si>
    <t xml:space="preserve">    771 - Podlahy z dlaždic</t>
  </si>
  <si>
    <t>2,00</t>
  </si>
  <si>
    <t>Lokální vyspravení povrchu svislých konstrukcí</t>
  </si>
  <si>
    <t>631311124</t>
  </si>
  <si>
    <t>Mazanina z betonu prostého bez zvýšených nároků na prostředí tl. přes 80 do 120 mm tř. C 16/20</t>
  </si>
  <si>
    <t>m3</t>
  </si>
  <si>
    <t>-351031165</t>
  </si>
  <si>
    <t>https://podminky.urs.cz/item/CS_URS_2023_01/631311124</t>
  </si>
  <si>
    <t>"mazanina ve spádu - průměrná tl.100 mm</t>
  </si>
  <si>
    <t>T201*0,10</t>
  </si>
  <si>
    <t>632459100.1</t>
  </si>
  <si>
    <t>Zednická úprava lůžka žlabu š.220 mm - vybetonování dna do spádu včetně vložení desek z XPS v kaskádě</t>
  </si>
  <si>
    <t>1777568953</t>
  </si>
  <si>
    <t>Poznámka k položce:_x000D_
- včetně dodávky desek XPS</t>
  </si>
  <si>
    <t>11,71+1,29</t>
  </si>
  <si>
    <t>632481213</t>
  </si>
  <si>
    <t>Separační vrstva k oddělení podlahových vrstev z polyetylénové fólie</t>
  </si>
  <si>
    <t>1740666937</t>
  </si>
  <si>
    <t>https://podminky.urs.cz/item/CS_URS_2023_01/632481213</t>
  </si>
  <si>
    <t>634111114</t>
  </si>
  <si>
    <t>Obvodová dilatace mezi stěnou a mazaninou nebo potěrem pružnou těsnicí páskou na bázi syntetického kaučuku výšky 100 mm</t>
  </si>
  <si>
    <t>1316344737</t>
  </si>
  <si>
    <t>https://podminky.urs.cz/item/CS_URS_2023_01/634111114</t>
  </si>
  <si>
    <t>(15,30+10,14)*2-(11,71+1,29)</t>
  </si>
  <si>
    <t>(1,57+0,915+1,09+0,64)*2</t>
  </si>
  <si>
    <t>T201*0,5</t>
  </si>
  <si>
    <t>T201*1,10</t>
  </si>
  <si>
    <t>136,886*1,02 'Přepočtené koeficientem množství</t>
  </si>
  <si>
    <t>15,30+10,34+1,57+0,915+1,09+0,64</t>
  </si>
  <si>
    <t>(4,70*4,04+9,95*12,16+8,31*1,29)*1,15</t>
  </si>
  <si>
    <t>4,00*13,00</t>
  </si>
  <si>
    <t>94941900.2</t>
  </si>
  <si>
    <t>Příplatek na kotvení lešení a výstupových věží odsazených od budovy</t>
  </si>
  <si>
    <t>-1645214217</t>
  </si>
  <si>
    <t>(4,70*4,04+9,95*12,16+8,31*1,29)*1/3</t>
  </si>
  <si>
    <t>965042141</t>
  </si>
  <si>
    <t>Bourání mazanin betonových nebo z litého asfaltu tl. do 100 mm, plochy přes 4 m2</t>
  </si>
  <si>
    <t>-769051716</t>
  </si>
  <si>
    <t>https://podminky.urs.cz/item/CS_URS_2023_01/965042141</t>
  </si>
  <si>
    <t>T201*(0,05+0,10)/2</t>
  </si>
  <si>
    <t>"betonová deska nad škvárobetonem - průměrná tl.100 mm</t>
  </si>
  <si>
    <t>965045113</t>
  </si>
  <si>
    <t>Bourání potěrů tl. do 50 mm cementových nebo pískocementových, plochy přes 4 m2</t>
  </si>
  <si>
    <t>-404168338</t>
  </si>
  <si>
    <t>https://podminky.urs.cz/item/CS_URS_2023_01/965045113</t>
  </si>
  <si>
    <t>"tl.20 mm</t>
  </si>
  <si>
    <t>4,00*13,00+2,17*13,00</t>
  </si>
  <si>
    <t>997013154</t>
  </si>
  <si>
    <t>Vnitrostaveništní doprava suti a vybouraných hmot vodorovně do 50 m svisle s omezením mechanizace pro budovy a haly výšky přes 12 do 15 m</t>
  </si>
  <si>
    <t>1030323150</t>
  </si>
  <si>
    <t>https://podminky.urs.cz/item/CS_URS_2023_01/997013154</t>
  </si>
  <si>
    <t>82,298*19 'Přepočtené koeficientem množství</t>
  </si>
  <si>
    <t>47,909+11,20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</si>
  <si>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</si>
  <si>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</si>
  <si>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-769644731</t>
  </si>
  <si>
    <t>https://podminky.urs.cz/item/CS_URS_2023_01/997013609</t>
  </si>
  <si>
    <t>17,36</t>
  </si>
  <si>
    <t>0,07+0,05</t>
  </si>
  <si>
    <t>4,122+1,374+0,409+0,136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</si>
  <si>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</si>
  <si>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</si>
  <si>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1709631087</t>
  </si>
  <si>
    <t>https://podminky.urs.cz/item/CS_URS_2023_01/998017003</t>
  </si>
  <si>
    <t>T201a*0,40</t>
  </si>
  <si>
    <t>T201+1,56*0,30</t>
  </si>
  <si>
    <t>T201a*2</t>
  </si>
  <si>
    <t>62853004.2</t>
  </si>
  <si>
    <t>pás asfaltový natavitelný modifikovaný APP tl 4,0mm s povlakovou asfaltovou hmotu modifikovanou plastomery</t>
  </si>
  <si>
    <t>1453930833</t>
  </si>
  <si>
    <t>T201a*2*1,15</t>
  </si>
  <si>
    <t>T201a*1,15</t>
  </si>
  <si>
    <t>T201s*0,40</t>
  </si>
  <si>
    <t>(15,30+10,34+1,57+0,915+0,64+1,09)*2*0,287</t>
  </si>
  <si>
    <t>-1,56*0,20</t>
  </si>
  <si>
    <t>" - žlab</t>
  </si>
  <si>
    <t>(11,71+1,29+0,20)*2*(0,10+0,29)/2</t>
  </si>
  <si>
    <t>(11,71+1,29)*0,215</t>
  </si>
  <si>
    <t>"včetně vodorovné plochy žlabu</t>
  </si>
  <si>
    <t>T201s*2</t>
  </si>
  <si>
    <t>-2058367593</t>
  </si>
  <si>
    <t>T201s*1,20</t>
  </si>
  <si>
    <t>(15,30+10,34)*2-1,56+0,30*2+(1,67+0,915+1,09+0,64)*2</t>
  </si>
  <si>
    <t>-(11,71+1,29+0,20*2)</t>
  </si>
  <si>
    <t>712998010.1</t>
  </si>
  <si>
    <t>Napojení izolačních pásů na stávající chrlič</t>
  </si>
  <si>
    <t>-1526868443</t>
  </si>
  <si>
    <t>998712103</t>
  </si>
  <si>
    <t>Přesun hmot pro povlakové krytiny stanovený z hmotnosti přesunovaného materiálu vodorovná dopravní vzdálenost do 50 m v objektech výšky přes 12 do 24 m</t>
  </si>
  <si>
    <t>1744581370</t>
  </si>
  <si>
    <t>https://podminky.urs.cz/item/CS_URS_2023_01/998712103</t>
  </si>
  <si>
    <t>713</t>
  </si>
  <si>
    <t>Izolace tepelné</t>
  </si>
  <si>
    <t>713141135</t>
  </si>
  <si>
    <t>Montáž tepelné izolace střech plochých rohožemi, pásy, deskami, dílci, bloky (izolační materiál ve specifikaci) přilepenými za studena bodově, jednovrstvá</t>
  </si>
  <si>
    <t>-168634111</t>
  </si>
  <si>
    <t>https://podminky.urs.cz/item/CS_URS_2023_01/713141135</t>
  </si>
  <si>
    <t>28376417</t>
  </si>
  <si>
    <t>deska XPS hrana polodrážková a hladký povrch 300kPA tl 50mm</t>
  </si>
  <si>
    <t>-1890847052</t>
  </si>
  <si>
    <t>T201*1,02</t>
  </si>
  <si>
    <t>126,931*1,05 'Přepočtené koeficientem množství</t>
  </si>
  <si>
    <t>998713103</t>
  </si>
  <si>
    <t>Přesun hmot pro izolace tepelné stanovený z hmotnosti přesunovaného materiálu vodorovná dopravní vzdálenost do 50 m v objektech výšky přes 12 m do 24 m</t>
  </si>
  <si>
    <t>1446656437</t>
  </si>
  <si>
    <t>https://podminky.urs.cz/item/CS_URS_2023_01/998713103</t>
  </si>
  <si>
    <t>764001821</t>
  </si>
  <si>
    <t>Demontáž klempířských konstrukcí krytiny ze svitků nebo tabulí do suti</t>
  </si>
  <si>
    <t>-15252437</t>
  </si>
  <si>
    <t>https://podminky.urs.cz/item/CS_URS_2023_01/764001821</t>
  </si>
  <si>
    <t>Poznámka k položce:_x000D_
- včetně vytažení izolace na stěny</t>
  </si>
  <si>
    <t>T201+T201s</t>
  </si>
  <si>
    <t>1,56*(0,30+0,05)+0,30*0,05*2</t>
  </si>
  <si>
    <t>764004831</t>
  </si>
  <si>
    <t>Demontáž klempířských konstrukcí žlabu mezistřešního nebo zaatikového do suti</t>
  </si>
  <si>
    <t>924683053</t>
  </si>
  <si>
    <t>https://podminky.urs.cz/item/CS_URS_2023_01/764004831</t>
  </si>
  <si>
    <t>764235411.3</t>
  </si>
  <si>
    <t>Oplechování schodu před dveřmi Cu plechem, půdorysná plocha 1560x360 mm - 3K</t>
  </si>
  <si>
    <t>1137216639</t>
  </si>
  <si>
    <t>67</t>
  </si>
  <si>
    <t>68</t>
  </si>
  <si>
    <t>69</t>
  </si>
  <si>
    <t>998764103</t>
  </si>
  <si>
    <t>Přesun hmot pro konstrukce klempířské stanovený z hmotnosti přesunovaného materiálu vodorovná dopravní vzdálenost do 50 m v objektech výšky přes 12 do 24 m</t>
  </si>
  <si>
    <t>1254945285</t>
  </si>
  <si>
    <t>https://podminky.urs.cz/item/CS_URS_2023_01/998764103</t>
  </si>
  <si>
    <t>771</t>
  </si>
  <si>
    <t>Podlahy z dlaždic</t>
  </si>
  <si>
    <t>70</t>
  </si>
  <si>
    <t>771551810</t>
  </si>
  <si>
    <t>Demontáž podlah z dlaždic teracových kladených do malty</t>
  </si>
  <si>
    <t>-965279987</t>
  </si>
  <si>
    <t>https://podminky.urs.cz/item/CS_URS_2023_01/771551810</t>
  </si>
  <si>
    <t>3,59*3,80+11,71*8,85+7,21*1,29</t>
  </si>
  <si>
    <t>-(0,915*1,57+1,09*0,64)</t>
  </si>
  <si>
    <t>T202</t>
  </si>
  <si>
    <t>T202a</t>
  </si>
  <si>
    <t>Terasa T202 - plocha izolace</t>
  </si>
  <si>
    <t>3 - Terasa 202</t>
  </si>
  <si>
    <t>T202s</t>
  </si>
  <si>
    <t>Terasa 202 - svislá izolace</t>
  </si>
  <si>
    <t>28,942</t>
  </si>
  <si>
    <t>T202*0,10</t>
  </si>
  <si>
    <t>1339625301</t>
  </si>
  <si>
    <t>T202*0,5</t>
  </si>
  <si>
    <t>T202*1,10</t>
  </si>
  <si>
    <t>"pod keramickou dlažbou - průměrná tl.100 mm</t>
  </si>
  <si>
    <t>965049111</t>
  </si>
  <si>
    <t>Bourání mazanin Příplatek k cenám za bourání mazanin betonových se svařovanou sítí, tl. do 100 mm</t>
  </si>
  <si>
    <t>1132794365</t>
  </si>
  <si>
    <t>https://podminky.urs.cz/item/CS_URS_2023_01/965049111</t>
  </si>
  <si>
    <t>77,48*19 'Přepočtené koeficientem množství</t>
  </si>
  <si>
    <t>54,754/2+11,20</t>
  </si>
  <si>
    <t>997013602</t>
  </si>
  <si>
    <t>Poplatek za uložení stavebního odpadu na skládce (skládkovné) z armovaného betonu zatříděného do Katalogu odpadů pod kódem 17 01 01</t>
  </si>
  <si>
    <t>-1866293896</t>
  </si>
  <si>
    <t>https://podminky.urs.cz/item/CS_URS_2023_01/997013602</t>
  </si>
  <si>
    <t>54,754/2+0,548</t>
  </si>
  <si>
    <t>4,393</t>
  </si>
  <si>
    <t>0,058</t>
  </si>
  <si>
    <t>5,313-0,058</t>
  </si>
  <si>
    <t>T202a*0,40</t>
  </si>
  <si>
    <t>2066448932</t>
  </si>
  <si>
    <t>T202*2</t>
  </si>
  <si>
    <t>T202+1,56*0,30</t>
  </si>
  <si>
    <t>T202a*2</t>
  </si>
  <si>
    <t>T202a*2*1,15</t>
  </si>
  <si>
    <t>712361801</t>
  </si>
  <si>
    <t>Odstranění povlakové krytiny střech plochých do 10° z fólií položenou volně se svařovanými nebo lepenými spoji</t>
  </si>
  <si>
    <t>-17168761</t>
  </si>
  <si>
    <t>https://podminky.urs.cz/item/CS_URS_2023_01/712361801</t>
  </si>
  <si>
    <t>T202a*1,15</t>
  </si>
  <si>
    <t>T202s*0,40</t>
  </si>
  <si>
    <t>(15,30+10,34+1,57+0,915+0,64+1,09)*2*0,327</t>
  </si>
  <si>
    <t>(11,71+1,29+0,20*2)*0,11</t>
  </si>
  <si>
    <t>T202s*2</t>
  </si>
  <si>
    <t>T202s*1,20</t>
  </si>
  <si>
    <t>712861803</t>
  </si>
  <si>
    <t>Odstranění povlakové krytiny ze svislých ploch z fólií na konstrukcích převyšující úroveň střechy přilepenou lepidlem v plné ploše</t>
  </si>
  <si>
    <t>-1952203480</t>
  </si>
  <si>
    <t>https://podminky.urs.cz/item/CS_URS_2023_01/712861803</t>
  </si>
  <si>
    <t>28376422</t>
  </si>
  <si>
    <t>deska XPS hrana polodrážková a hladký povrch 300kPA tl 100mm</t>
  </si>
  <si>
    <t>134502473</t>
  </si>
  <si>
    <t>T202*1,02</t>
  </si>
  <si>
    <t>T202+T202s</t>
  </si>
  <si>
    <t>71</t>
  </si>
  <si>
    <t>72</t>
  </si>
  <si>
    <t>73</t>
  </si>
  <si>
    <t>74</t>
  </si>
  <si>
    <t>75</t>
  </si>
  <si>
    <t>771573810</t>
  </si>
  <si>
    <t>Demontáž podlah z dlaždic keramických lepených</t>
  </si>
  <si>
    <t>-851547703</t>
  </si>
  <si>
    <t>https://podminky.urs.cz/item/CS_URS_2023_01/771573810</t>
  </si>
  <si>
    <t>VRN - Vedlejší a ostatní rozpočtové náklady</t>
  </si>
  <si>
    <t>Terronská 20/200, Praha 6</t>
  </si>
  <si>
    <t>ÚMČ Praha 6 - Odbor školství a kultury</t>
  </si>
  <si>
    <t>27937534</t>
  </si>
  <si>
    <t>AVEK s.r.o., Prosecká 683/115, 190 00 Praha 9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</si>
  <si>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</si>
  <si>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</si>
  <si>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</si>
  <si>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</si>
  <si>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</si>
  <si>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</si>
  <si>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</si>
  <si>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</si>
  <si>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</si>
  <si>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</si>
  <si>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</si>
  <si>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-580353565</t>
  </si>
  <si>
    <t>https://podminky.urs.cz/item/CS_URS_2023_01/013254000</t>
  </si>
  <si>
    <t>VRN3</t>
  </si>
  <si>
    <t>Zařízení staveniště</t>
  </si>
  <si>
    <t>030001000</t>
  </si>
  <si>
    <t>-805499553</t>
  </si>
  <si>
    <t>https://podminky.urs.cz/item/CS_URS_2023_01/030001000</t>
  </si>
  <si>
    <t>Poznámka k položce:_x000D_
- oplocení (66 m), stavební buňky, toaleta, ostraha (na pozemku stavebníka), připojení a spotřeba energií (elektřina, voda), zřízení stavebního odběru s měřidly</t>
  </si>
  <si>
    <t>039002000</t>
  </si>
  <si>
    <t>Zrušení zařízení staveniště</t>
  </si>
  <si>
    <t>-1148296367</t>
  </si>
  <si>
    <t>https://podminky.urs.cz/item/CS_URS_2023_01/039002000</t>
  </si>
  <si>
    <t>039002000.1</t>
  </si>
  <si>
    <t>Úprava terénu a úklid po zrušení zařízení staveniště a ukončení stavebních úprav</t>
  </si>
  <si>
    <t>-364338529</t>
  </si>
  <si>
    <t>039900100.1</t>
  </si>
  <si>
    <t>Staveništní výtah umožňující dopravu osob na staveniště včetně montáže, pronájmu, demontáže, revize a zaškolení obsluhy</t>
  </si>
  <si>
    <t>887155994</t>
  </si>
  <si>
    <t>VRN4</t>
  </si>
  <si>
    <t>Inženýrská činnost</t>
  </si>
  <si>
    <t>045002000</t>
  </si>
  <si>
    <t>Kompletační a koordinační činnost</t>
  </si>
  <si>
    <t>-2116633911</t>
  </si>
  <si>
    <t>https://podminky.urs.cz/item/CS_URS_2023_01/045002000</t>
  </si>
  <si>
    <t>VRN7</t>
  </si>
  <si>
    <t>Provozní vlivy</t>
  </si>
  <si>
    <t>071002000</t>
  </si>
  <si>
    <t>Provoz investora, třetích osob</t>
  </si>
  <si>
    <t>2051627699</t>
  </si>
  <si>
    <t>https://podminky.urs.cz/item/CS_URS_2023_01/071002000</t>
  </si>
  <si>
    <t>Poznámka k položce:_x000D_
- ztížené podmínky z důvodu provozu MŠ a ZŠ, omezení doby hlučných prací apod.</t>
  </si>
  <si>
    <t>SEZNAM FIGUR</t>
  </si>
  <si>
    <t>Výměra</t>
  </si>
  <si>
    <t xml:space="preserve"> 1</t>
  </si>
  <si>
    <t>Použití figury:</t>
  </si>
  <si>
    <t>Montáž lešení řadového trubkového lehkého bez podlah zatížení do 200 kg/m2 š od 0,6 do 0,9 m v do 10 m</t>
  </si>
  <si>
    <t>Příplatek k lešení řadovému trubkovému lehkému bez podlah š 0,9 m v 10 m za první a ZKD den použití</t>
  </si>
  <si>
    <t>Demontáž lešení řadového trubkového lehkého bez podlah zatížení do 200 kg/m2 š od 0,6 do 0,9 m v do 10 m</t>
  </si>
  <si>
    <t>Montáž lešeňové podlahy s příčníky pro trubková lešení v do 10 m</t>
  </si>
  <si>
    <t>Příplatek k lešeňové podlaze s příčníky pro trubková lešení za první a ZKD den použití</t>
  </si>
  <si>
    <t>Demontáž lešeňové podlahy s příčníky pro trubková lešení v do 10 m</t>
  </si>
  <si>
    <t>Provedení povlakové krytiny přilepením klínů do asfaltu</t>
  </si>
  <si>
    <t>náběhový klín 25x25 mm styku svislé a vodorovné izolace</t>
  </si>
  <si>
    <t>Montáž ochranné plachty z textilie z umělých vláken</t>
  </si>
  <si>
    <t>Příplatek k ochranné plachtě za první a ZKD den použití</t>
  </si>
  <si>
    <t>Demontáž ochranné plachty z textilie z umělých vláken</t>
  </si>
  <si>
    <t>Montáž ochranného zábradlí trubkového na vnějších stranách objektů odkloněného od svislice do 15°</t>
  </si>
  <si>
    <t>Příplatek k ochrannému zábradlí trubkovému na vnějších stranách objektů za první a ZKD den použití</t>
  </si>
  <si>
    <t>Demontáž ochranného zábradlí trubkového na vnějších stranách objektů odkloněného od svislice do 15°</t>
  </si>
  <si>
    <t>T1</t>
  </si>
  <si>
    <t>Terasa 303</t>
  </si>
  <si>
    <t>Odstranění povlakové krytiny střech do 10° z pásů NAIP přitavených v plné ploše třívrstvé</t>
  </si>
  <si>
    <t>Kladení dlažby z betonových dlaždic 40x40 cm na sucho na terče z umělé hmoty do výšky do 25 mm</t>
  </si>
  <si>
    <t>Kladení dlažby z betonových dlaždic 40x40 cm na sucho na terče z umělé hmoty do výšky přes 50 do 70 mm</t>
  </si>
  <si>
    <t>Odstranění povlakové krytiny střech do 10° od zbytkového asfaltového pásu odsekáním</t>
  </si>
  <si>
    <t>Provedení povlakové krytiny střech do 10° za studena lakem penetračním nebo asfaltovým</t>
  </si>
  <si>
    <t>Odstranění povlakové krytiny střech do 10° z pásů uložených na sucho AIP nebo NAIP</t>
  </si>
  <si>
    <t>Provedení povlakové krytiny střech do 10° pásy NAIP přitavením v plné ploše</t>
  </si>
  <si>
    <t>Provedení povlakové krytiny střech do 10° ochranné textilní vrstvy</t>
  </si>
  <si>
    <t>Bourání podlah z dlaždic betonových kladených na sucho na terče o výšce do 100 mm plochy přes 1 m2</t>
  </si>
  <si>
    <t>Odstranění povlakové krytiny ze svislých ploch z pásů NAIP přitavených v plné ploše třívrstvé</t>
  </si>
  <si>
    <t>Lokální vyspravení omítky svislých konstrukcí (předpokládaný rozsah: 100%)</t>
  </si>
  <si>
    <t>Odstranění povlakové krytiny svislých ploch od zbytkového asfaltového pásu odsekáním</t>
  </si>
  <si>
    <t>Provedení povlakové krytiny vytažením na konstrukce za studena nátěrem penetračním</t>
  </si>
  <si>
    <t>Provedení povlakové krytiny vytažením na konstrukce pásy na sucho AIP, NAIP nebo tkaninou</t>
  </si>
  <si>
    <t>Odstranění povlakové krytiny ze svislých ploch z pásů uložených na sucho AIP nebo NAIP</t>
  </si>
  <si>
    <t>Provedení povlakové krytiny vytažením na konstrukce pásy přitavením NAIP</t>
  </si>
  <si>
    <t>Montáž lešení vysunutého trubkového bez podepření v do 20 m</t>
  </si>
  <si>
    <t>Příplatek k lešení vysunutému trubkovému bez podepření v přes 20 do 30 m za první a ZKD den použití</t>
  </si>
  <si>
    <t>Demontáž lešení vysunutého trubkového bez podepření v 20 m</t>
  </si>
  <si>
    <t>Výstiupová věž</t>
  </si>
  <si>
    <t>8,40</t>
  </si>
  <si>
    <t>ZS</t>
  </si>
  <si>
    <t>Záchytná stříška</t>
  </si>
  <si>
    <t>4,00*2</t>
  </si>
  <si>
    <t xml:space="preserve"> 2</t>
  </si>
  <si>
    <t>Demontáž podlah z dlaždic teracových kladených do malty</t>
  </si>
  <si>
    <t>Mazanina tl přes 80 do 120 mm z betonu prostého bez zvýšených nároků na prostředí tř. C 16/20</t>
  </si>
  <si>
    <t>Separační vrstva z PE fólie</t>
  </si>
  <si>
    <t>Montáž izolace tepelné střech plochých lepené za studena bodově 1 vrstva rohoží, pásů, dílců, desek</t>
  </si>
  <si>
    <t>Demontáž krytiny ze svitků nebo tabulí do suti</t>
  </si>
  <si>
    <t>Bourání podkladů pod dlažby nebo mazanin betonových nebo z litého asfaltu tl do 100 mm pl přes 4 m2</t>
  </si>
  <si>
    <t>Bourání potěrů cementových nebo pískocementových tl do 50 mm pl přes 4 m2</t>
  </si>
  <si>
    <t>Lokální vyspravení povrchu svislých konstrukcí (předpokládaný rozsah: 100%)</t>
  </si>
  <si>
    <t xml:space="preserve"> 3</t>
  </si>
  <si>
    <t>Odstranění povlakové krytiny střech do 10° z fólií položených volně</t>
  </si>
  <si>
    <t>Příplatek k bourání betonových mazanin za bourání mazanin se svařovanou sítí tl do 100 mm</t>
  </si>
  <si>
    <t>Odstranění povlakové krytiny ze svislých ploch z fólií přilepených lepidlem v plné ploše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</si>
  <si>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</si>
  <si>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</si>
  <si>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</si>
  <si>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</si>
  <si>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</si>
  <si>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</si>
  <si>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</si>
  <si>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</si>
  <si>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</si>
  <si>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</si>
  <si>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</si>
  <si>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</si>
  <si>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</si>
  <si>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</si>
  <si>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</si>
  <si>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</si>
  <si>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</si>
  <si>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</si>
  <si>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</si>
  <si>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</si>
  <si>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</si>
  <si>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</si>
  <si>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</si>
  <si>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</si>
  <si>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</si>
  <si>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</si>
  <si>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</si>
  <si>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</si>
  <si>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</si>
  <si>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</si>
  <si>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</si>
  <si>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</si>
  <si>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</si>
  <si>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</si>
  <si>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</si>
  <si>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</si>
  <si>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</si>
  <si>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</si>
  <si>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</si>
  <si>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</si>
  <si>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</si>
  <si>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</si>
  <si>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</si>
  <si>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</si>
  <si>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</si>
  <si>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</si>
  <si>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</si>
  <si>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</si>
  <si>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</si>
  <si>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</si>
  <si>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</si>
  <si>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</si>
  <si>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</si>
  <si>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</si>
  <si>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</si>
  <si>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</si>
  <si>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</si>
  <si>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</si>
  <si>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</si>
  <si>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</si>
  <si>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</si>
  <si>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</si>
  <si>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</si>
  <si>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</si>
  <si>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</si>
  <si>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</si>
  <si>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</si>
  <si>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</si>
  <si>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</si>
  <si>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</si>
  <si>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</si>
  <si>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</si>
  <si>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</si>
  <si>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</si>
  <si>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</si>
  <si>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</si>
  <si>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</si>
  <si>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</si>
  <si>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</si>
  <si>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</si>
  <si>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</si>
  <si>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</si>
  <si>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</si>
  <si>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</si>
  <si>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</si>
  <si>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</si>
  <si>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</si>
  <si>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</si>
  <si>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</si>
  <si>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</si>
  <si>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</si>
  <si>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</si>
  <si>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</si>
  <si>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</si>
  <si>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</si>
  <si>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</si>
  <si>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</si>
  <si>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</si>
  <si>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</si>
  <si>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</si>
  <si>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</si>
  <si>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</si>
  <si>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</si>
  <si>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</si>
  <si>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</si>
  <si>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</si>
  <si>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</si>
  <si>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</si>
  <si>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</si>
  <si>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</si>
  <si>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</si>
  <si>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</si>
  <si>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</si>
  <si>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</si>
  <si>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</si>
  <si>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</si>
  <si>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</si>
  <si>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</si>
  <si>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</si>
  <si>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</si>
  <si>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</si>
  <si>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</si>
  <si>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</si>
  <si>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</si>
  <si>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</si>
  <si>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</si>
  <si>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</si>
  <si>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</si>
  <si>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</si>
  <si>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</si>
  <si>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</si>
  <si>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</si>
  <si>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</si>
  <si>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</si>
  <si>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</si>
  <si>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</si>
  <si>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</si>
  <si>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</si>
  <si>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</si>
  <si>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</si>
  <si>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</si>
  <si>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</si>
  <si>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</si>
  <si>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</si>
  <si>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</si>
  <si>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</si>
  <si>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</si>
  <si>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</si>
  <si>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</si>
  <si>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</si>
  <si>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</si>
  <si>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</si>
  <si>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</si>
  <si>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</si>
  <si>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</si>
  <si>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</si>
  <si>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</si>
  <si>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</si>
  <si>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</si>
  <si>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</si>
  <si>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</si>
  <si>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</si>
  <si>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</si>
  <si>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</si>
  <si>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</si>
  <si>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</si>
  <si>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</si>
  <si>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</si>
  <si>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</si>
  <si>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</si>
  <si>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</si>
  <si>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</si>
  <si>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</si>
  <si>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</si>
  <si>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</si>
  <si>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</si>
  <si>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</si>
  <si>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</si>
  <si>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</si>
  <si>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</si>
  <si>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</si>
  <si>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</si>
  <si>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</si>
  <si>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</si>
  <si>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</si>
  <si>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ZŠ Emy Destinnové a ZŠ nám. Svobody 2, Praha 6 - rekonstrukce teras</t>
  </si>
  <si>
    <t>nám. Svobody 2 a 3, Praha 6</t>
  </si>
  <si>
    <t>MČ Praha 6, Čs. armády 60/23, 160 52 Praha 6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</si>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</sst>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5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/>
    </xf>
    <xf numFmtId="4" fontId="22" fillId="0" borderId="23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44611111" TargetMode="External"/><Relationship Id="rId18" Type="http://schemas.openxmlformats.org/officeDocument/2006/relationships/hyperlink" Target="https://podminky.urs.cz/item/CS_URS_2023_01/949211811" TargetMode="External"/><Relationship Id="rId26" Type="http://schemas.openxmlformats.org/officeDocument/2006/relationships/hyperlink" Target="https://podminky.urs.cz/item/CS_URS_2023_01/997013631" TargetMode="External"/><Relationship Id="rId39" Type="http://schemas.openxmlformats.org/officeDocument/2006/relationships/hyperlink" Target="https://podminky.urs.cz/item/CS_URS_2023_01/712840863" TargetMode="External"/><Relationship Id="rId21" Type="http://schemas.openxmlformats.org/officeDocument/2006/relationships/hyperlink" Target="https://podminky.urs.cz/item/CS_URS_2023_01/993111111" TargetMode="External"/><Relationship Id="rId34" Type="http://schemas.openxmlformats.org/officeDocument/2006/relationships/hyperlink" Target="https://podminky.urs.cz/item/CS_URS_2023_01/712391172" TargetMode="External"/><Relationship Id="rId42" Type="http://schemas.openxmlformats.org/officeDocument/2006/relationships/hyperlink" Target="https://podminky.urs.cz/item/CS_URS_2023_01/998712102" TargetMode="External"/><Relationship Id="rId7" Type="http://schemas.openxmlformats.org/officeDocument/2006/relationships/hyperlink" Target="https://podminky.urs.cz/item/CS_URS_2023_01/942111111" TargetMode="External"/><Relationship Id="rId2" Type="http://schemas.openxmlformats.org/officeDocument/2006/relationships/hyperlink" Target="https://podminky.urs.cz/item/CS_URS_2023_01/636311112" TargetMode="External"/><Relationship Id="rId16" Type="http://schemas.openxmlformats.org/officeDocument/2006/relationships/hyperlink" Target="https://podminky.urs.cz/item/CS_URS_2023_01/949211111" TargetMode="External"/><Relationship Id="rId29" Type="http://schemas.openxmlformats.org/officeDocument/2006/relationships/hyperlink" Target="https://podminky.urs.cz/item/CS_URS_2023_01/712300843" TargetMode="External"/><Relationship Id="rId1" Type="http://schemas.openxmlformats.org/officeDocument/2006/relationships/hyperlink" Target="https://podminky.urs.cz/item/CS_URS_2023_01/636311111" TargetMode="External"/><Relationship Id="rId6" Type="http://schemas.openxmlformats.org/officeDocument/2006/relationships/hyperlink" Target="https://podminky.urs.cz/item/CS_URS_2023_01/941112811" TargetMode="External"/><Relationship Id="rId11" Type="http://schemas.openxmlformats.org/officeDocument/2006/relationships/hyperlink" Target="https://podminky.urs.cz/item/CS_URS_2023_01/944111211" TargetMode="External"/><Relationship Id="rId24" Type="http://schemas.openxmlformats.org/officeDocument/2006/relationships/hyperlink" Target="https://podminky.urs.cz/item/CS_URS_2023_01/997013509" TargetMode="External"/><Relationship Id="rId32" Type="http://schemas.openxmlformats.org/officeDocument/2006/relationships/hyperlink" Target="https://podminky.urs.cz/item/CS_URS_2023_01/712340833" TargetMode="External"/><Relationship Id="rId37" Type="http://schemas.openxmlformats.org/officeDocument/2006/relationships/hyperlink" Target="https://podminky.urs.cz/item/CS_URS_2023_01/712831101" TargetMode="External"/><Relationship Id="rId40" Type="http://schemas.openxmlformats.org/officeDocument/2006/relationships/hyperlink" Target="https://podminky.urs.cz/item/CS_URS_2023_01/712841559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3_01/941112211" TargetMode="External"/><Relationship Id="rId15" Type="http://schemas.openxmlformats.org/officeDocument/2006/relationships/hyperlink" Target="https://podminky.urs.cz/item/CS_URS_2023_01/944611811" TargetMode="External"/><Relationship Id="rId23" Type="http://schemas.openxmlformats.org/officeDocument/2006/relationships/hyperlink" Target="https://podminky.urs.cz/item/CS_URS_2023_01/997013501" TargetMode="External"/><Relationship Id="rId28" Type="http://schemas.openxmlformats.org/officeDocument/2006/relationships/hyperlink" Target="https://podminky.urs.cz/item/CS_URS_2023_01/998017002" TargetMode="External"/><Relationship Id="rId36" Type="http://schemas.openxmlformats.org/officeDocument/2006/relationships/hyperlink" Target="https://podminky.urs.cz/item/CS_URS_2023_01/712811101" TargetMode="External"/><Relationship Id="rId10" Type="http://schemas.openxmlformats.org/officeDocument/2006/relationships/hyperlink" Target="https://podminky.urs.cz/item/CS_URS_2023_01/944111111" TargetMode="External"/><Relationship Id="rId19" Type="http://schemas.openxmlformats.org/officeDocument/2006/relationships/hyperlink" Target="https://podminky.urs.cz/item/CS_URS_2023_01/952901111" TargetMode="External"/><Relationship Id="rId31" Type="http://schemas.openxmlformats.org/officeDocument/2006/relationships/hyperlink" Target="https://podminky.urs.cz/item/CS_URS_2023_01/712331801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hyperlink" Target="https://podminky.urs.cz/item/CS_URS_2023_01/941112111" TargetMode="External"/><Relationship Id="rId9" Type="http://schemas.openxmlformats.org/officeDocument/2006/relationships/hyperlink" Target="https://podminky.urs.cz/item/CS_URS_2023_01/942111811" TargetMode="External"/><Relationship Id="rId14" Type="http://schemas.openxmlformats.org/officeDocument/2006/relationships/hyperlink" Target="https://podminky.urs.cz/item/CS_URS_2023_01/944611211" TargetMode="External"/><Relationship Id="rId22" Type="http://schemas.openxmlformats.org/officeDocument/2006/relationships/hyperlink" Target="https://podminky.urs.cz/item/CS_URS_2023_01/997013152" TargetMode="External"/><Relationship Id="rId27" Type="http://schemas.openxmlformats.org/officeDocument/2006/relationships/hyperlink" Target="https://podminky.urs.cz/item/CS_URS_2023_01/997013814" TargetMode="External"/><Relationship Id="rId30" Type="http://schemas.openxmlformats.org/officeDocument/2006/relationships/hyperlink" Target="https://podminky.urs.cz/item/CS_URS_2023_01/712311101" TargetMode="External"/><Relationship Id="rId35" Type="http://schemas.openxmlformats.org/officeDocument/2006/relationships/hyperlink" Target="https://podminky.urs.cz/item/CS_URS_2023_01/712800843" TargetMode="External"/><Relationship Id="rId43" Type="http://schemas.openxmlformats.org/officeDocument/2006/relationships/hyperlink" Target="https://podminky.urs.cz/item/CS_URS_2023_01/998764102" TargetMode="External"/><Relationship Id="rId8" Type="http://schemas.openxmlformats.org/officeDocument/2006/relationships/hyperlink" Target="https://podminky.urs.cz/item/CS_URS_2023_01/942111211" TargetMode="External"/><Relationship Id="rId3" Type="http://schemas.openxmlformats.org/officeDocument/2006/relationships/hyperlink" Target="https://podminky.urs.cz/item/CS_URS_2023_01/941111312" TargetMode="External"/><Relationship Id="rId12" Type="http://schemas.openxmlformats.org/officeDocument/2006/relationships/hyperlink" Target="https://podminky.urs.cz/item/CS_URS_2023_01/944111811" TargetMode="External"/><Relationship Id="rId17" Type="http://schemas.openxmlformats.org/officeDocument/2006/relationships/hyperlink" Target="https://podminky.urs.cz/item/CS_URS_2023_01/949211211" TargetMode="External"/><Relationship Id="rId25" Type="http://schemas.openxmlformats.org/officeDocument/2006/relationships/hyperlink" Target="https://podminky.urs.cz/item/CS_URS_2023_01/997013601" TargetMode="External"/><Relationship Id="rId33" Type="http://schemas.openxmlformats.org/officeDocument/2006/relationships/hyperlink" Target="https://podminky.urs.cz/item/CS_URS_2023_01/712341559" TargetMode="External"/><Relationship Id="rId38" Type="http://schemas.openxmlformats.org/officeDocument/2006/relationships/hyperlink" Target="https://podminky.urs.cz/item/CS_URS_2023_01/712831801" TargetMode="External"/><Relationship Id="rId20" Type="http://schemas.openxmlformats.org/officeDocument/2006/relationships/hyperlink" Target="https://podminky.urs.cz/item/CS_URS_2023_01/965081423" TargetMode="External"/><Relationship Id="rId41" Type="http://schemas.openxmlformats.org/officeDocument/2006/relationships/hyperlink" Target="https://podminky.urs.cz/item/CS_URS_2023_01/7129970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44111111" TargetMode="External"/><Relationship Id="rId18" Type="http://schemas.openxmlformats.org/officeDocument/2006/relationships/hyperlink" Target="https://podminky.urs.cz/item/CS_URS_2023_01/944611811" TargetMode="External"/><Relationship Id="rId26" Type="http://schemas.openxmlformats.org/officeDocument/2006/relationships/hyperlink" Target="https://podminky.urs.cz/item/CS_URS_2023_01/997013154" TargetMode="External"/><Relationship Id="rId39" Type="http://schemas.openxmlformats.org/officeDocument/2006/relationships/hyperlink" Target="https://podminky.urs.cz/item/CS_URS_2023_01/712811101" TargetMode="External"/><Relationship Id="rId21" Type="http://schemas.openxmlformats.org/officeDocument/2006/relationships/hyperlink" Target="https://podminky.urs.cz/item/CS_URS_2023_01/949211811" TargetMode="External"/><Relationship Id="rId34" Type="http://schemas.openxmlformats.org/officeDocument/2006/relationships/hyperlink" Target="https://podminky.urs.cz/item/CS_URS_2023_01/712311101" TargetMode="External"/><Relationship Id="rId42" Type="http://schemas.openxmlformats.org/officeDocument/2006/relationships/hyperlink" Target="https://podminky.urs.cz/item/CS_URS_2023_01/712997001" TargetMode="External"/><Relationship Id="rId47" Type="http://schemas.openxmlformats.org/officeDocument/2006/relationships/hyperlink" Target="https://podminky.urs.cz/item/CS_URS_2023_01/764004831" TargetMode="External"/><Relationship Id="rId50" Type="http://schemas.openxmlformats.org/officeDocument/2006/relationships/drawing" Target="../drawings/drawing3.xml"/><Relationship Id="rId7" Type="http://schemas.openxmlformats.org/officeDocument/2006/relationships/hyperlink" Target="https://podminky.urs.cz/item/CS_URS_2023_01/941112111" TargetMode="External"/><Relationship Id="rId2" Type="http://schemas.openxmlformats.org/officeDocument/2006/relationships/hyperlink" Target="https://podminky.urs.cz/item/CS_URS_2023_01/632481213" TargetMode="External"/><Relationship Id="rId16" Type="http://schemas.openxmlformats.org/officeDocument/2006/relationships/hyperlink" Target="https://podminky.urs.cz/item/CS_URS_2023_01/944611111" TargetMode="External"/><Relationship Id="rId29" Type="http://schemas.openxmlformats.org/officeDocument/2006/relationships/hyperlink" Target="https://podminky.urs.cz/item/CS_URS_2023_01/997013601" TargetMode="External"/><Relationship Id="rId11" Type="http://schemas.openxmlformats.org/officeDocument/2006/relationships/hyperlink" Target="https://podminky.urs.cz/item/CS_URS_2023_01/942111211" TargetMode="External"/><Relationship Id="rId24" Type="http://schemas.openxmlformats.org/officeDocument/2006/relationships/hyperlink" Target="https://podminky.urs.cz/item/CS_URS_2023_01/965045113" TargetMode="External"/><Relationship Id="rId32" Type="http://schemas.openxmlformats.org/officeDocument/2006/relationships/hyperlink" Target="https://podminky.urs.cz/item/CS_URS_2023_01/997013814" TargetMode="External"/><Relationship Id="rId37" Type="http://schemas.openxmlformats.org/officeDocument/2006/relationships/hyperlink" Target="https://podminky.urs.cz/item/CS_URS_2023_01/712391172" TargetMode="External"/><Relationship Id="rId40" Type="http://schemas.openxmlformats.org/officeDocument/2006/relationships/hyperlink" Target="https://podminky.urs.cz/item/CS_URS_2023_01/712840863" TargetMode="External"/><Relationship Id="rId45" Type="http://schemas.openxmlformats.org/officeDocument/2006/relationships/hyperlink" Target="https://podminky.urs.cz/item/CS_URS_2023_01/998713103" TargetMode="External"/><Relationship Id="rId5" Type="http://schemas.openxmlformats.org/officeDocument/2006/relationships/hyperlink" Target="https://podminky.urs.cz/item/CS_URS_2023_01/636311112" TargetMode="External"/><Relationship Id="rId15" Type="http://schemas.openxmlformats.org/officeDocument/2006/relationships/hyperlink" Target="https://podminky.urs.cz/item/CS_URS_2023_01/944111811" TargetMode="External"/><Relationship Id="rId23" Type="http://schemas.openxmlformats.org/officeDocument/2006/relationships/hyperlink" Target="https://podminky.urs.cz/item/CS_URS_2023_01/965042141" TargetMode="External"/><Relationship Id="rId28" Type="http://schemas.openxmlformats.org/officeDocument/2006/relationships/hyperlink" Target="https://podminky.urs.cz/item/CS_URS_2023_01/997013509" TargetMode="External"/><Relationship Id="rId36" Type="http://schemas.openxmlformats.org/officeDocument/2006/relationships/hyperlink" Target="https://podminky.urs.cz/item/CS_URS_2023_01/712341559" TargetMode="External"/><Relationship Id="rId49" Type="http://schemas.openxmlformats.org/officeDocument/2006/relationships/hyperlink" Target="https://podminky.urs.cz/item/CS_URS_2023_01/771551810" TargetMode="External"/><Relationship Id="rId10" Type="http://schemas.openxmlformats.org/officeDocument/2006/relationships/hyperlink" Target="https://podminky.urs.cz/item/CS_URS_2023_01/942111111" TargetMode="External"/><Relationship Id="rId19" Type="http://schemas.openxmlformats.org/officeDocument/2006/relationships/hyperlink" Target="https://podminky.urs.cz/item/CS_URS_2023_01/949211111" TargetMode="External"/><Relationship Id="rId31" Type="http://schemas.openxmlformats.org/officeDocument/2006/relationships/hyperlink" Target="https://podminky.urs.cz/item/CS_URS_2023_01/997013631" TargetMode="External"/><Relationship Id="rId44" Type="http://schemas.openxmlformats.org/officeDocument/2006/relationships/hyperlink" Target="https://podminky.urs.cz/item/CS_URS_2023_01/713141135" TargetMode="External"/><Relationship Id="rId4" Type="http://schemas.openxmlformats.org/officeDocument/2006/relationships/hyperlink" Target="https://podminky.urs.cz/item/CS_URS_2023_01/636311111" TargetMode="External"/><Relationship Id="rId9" Type="http://schemas.openxmlformats.org/officeDocument/2006/relationships/hyperlink" Target="https://podminky.urs.cz/item/CS_URS_2023_01/941112811" TargetMode="External"/><Relationship Id="rId14" Type="http://schemas.openxmlformats.org/officeDocument/2006/relationships/hyperlink" Target="https://podminky.urs.cz/item/CS_URS_2023_01/944111211" TargetMode="External"/><Relationship Id="rId22" Type="http://schemas.openxmlformats.org/officeDocument/2006/relationships/hyperlink" Target="https://podminky.urs.cz/item/CS_URS_2023_01/952901111" TargetMode="External"/><Relationship Id="rId27" Type="http://schemas.openxmlformats.org/officeDocument/2006/relationships/hyperlink" Target="https://podminky.urs.cz/item/CS_URS_2023_01/997013501" TargetMode="External"/><Relationship Id="rId30" Type="http://schemas.openxmlformats.org/officeDocument/2006/relationships/hyperlink" Target="https://podminky.urs.cz/item/CS_URS_2023_01/997013609" TargetMode="External"/><Relationship Id="rId35" Type="http://schemas.openxmlformats.org/officeDocument/2006/relationships/hyperlink" Target="https://podminky.urs.cz/item/CS_URS_2023_01/712340833" TargetMode="External"/><Relationship Id="rId43" Type="http://schemas.openxmlformats.org/officeDocument/2006/relationships/hyperlink" Target="https://podminky.urs.cz/item/CS_URS_2023_01/998712103" TargetMode="External"/><Relationship Id="rId48" Type="http://schemas.openxmlformats.org/officeDocument/2006/relationships/hyperlink" Target="https://podminky.urs.cz/item/CS_URS_2023_01/998764103" TargetMode="External"/><Relationship Id="rId8" Type="http://schemas.openxmlformats.org/officeDocument/2006/relationships/hyperlink" Target="https://podminky.urs.cz/item/CS_URS_2023_01/941112211" TargetMode="External"/><Relationship Id="rId3" Type="http://schemas.openxmlformats.org/officeDocument/2006/relationships/hyperlink" Target="https://podminky.urs.cz/item/CS_URS_2023_01/634111114" TargetMode="External"/><Relationship Id="rId12" Type="http://schemas.openxmlformats.org/officeDocument/2006/relationships/hyperlink" Target="https://podminky.urs.cz/item/CS_URS_2023_01/942111811" TargetMode="External"/><Relationship Id="rId17" Type="http://schemas.openxmlformats.org/officeDocument/2006/relationships/hyperlink" Target="https://podminky.urs.cz/item/CS_URS_2023_01/944611211" TargetMode="External"/><Relationship Id="rId25" Type="http://schemas.openxmlformats.org/officeDocument/2006/relationships/hyperlink" Target="https://podminky.urs.cz/item/CS_URS_2023_01/993111111" TargetMode="External"/><Relationship Id="rId33" Type="http://schemas.openxmlformats.org/officeDocument/2006/relationships/hyperlink" Target="https://podminky.urs.cz/item/CS_URS_2023_01/998017003" TargetMode="External"/><Relationship Id="rId38" Type="http://schemas.openxmlformats.org/officeDocument/2006/relationships/hyperlink" Target="https://podminky.urs.cz/item/CS_URS_2023_01/712800843" TargetMode="External"/><Relationship Id="rId46" Type="http://schemas.openxmlformats.org/officeDocument/2006/relationships/hyperlink" Target="https://podminky.urs.cz/item/CS_URS_2023_01/764001821" TargetMode="External"/><Relationship Id="rId20" Type="http://schemas.openxmlformats.org/officeDocument/2006/relationships/hyperlink" Target="https://podminky.urs.cz/item/CS_URS_2023_01/949211211" TargetMode="External"/><Relationship Id="rId41" Type="http://schemas.openxmlformats.org/officeDocument/2006/relationships/hyperlink" Target="https://podminky.urs.cz/item/CS_URS_2023_01/712841559" TargetMode="External"/><Relationship Id="rId1" Type="http://schemas.openxmlformats.org/officeDocument/2006/relationships/hyperlink" Target="https://podminky.urs.cz/item/CS_URS_2023_01/631311124" TargetMode="External"/><Relationship Id="rId6" Type="http://schemas.openxmlformats.org/officeDocument/2006/relationships/hyperlink" Target="https://podminky.urs.cz/item/CS_URS_2023_01/941111312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44111111" TargetMode="External"/><Relationship Id="rId18" Type="http://schemas.openxmlformats.org/officeDocument/2006/relationships/hyperlink" Target="https://podminky.urs.cz/item/CS_URS_2023_01/944611811" TargetMode="External"/><Relationship Id="rId26" Type="http://schemas.openxmlformats.org/officeDocument/2006/relationships/hyperlink" Target="https://podminky.urs.cz/item/CS_URS_2023_01/993111111" TargetMode="External"/><Relationship Id="rId39" Type="http://schemas.openxmlformats.org/officeDocument/2006/relationships/hyperlink" Target="https://podminky.urs.cz/item/CS_URS_2023_01/712341559" TargetMode="External"/><Relationship Id="rId21" Type="http://schemas.openxmlformats.org/officeDocument/2006/relationships/hyperlink" Target="https://podminky.urs.cz/item/CS_URS_2023_01/949211811" TargetMode="External"/><Relationship Id="rId34" Type="http://schemas.openxmlformats.org/officeDocument/2006/relationships/hyperlink" Target="https://podminky.urs.cz/item/CS_URS_2023_01/997013814" TargetMode="External"/><Relationship Id="rId42" Type="http://schemas.openxmlformats.org/officeDocument/2006/relationships/hyperlink" Target="https://podminky.urs.cz/item/CS_URS_2023_01/712800843" TargetMode="External"/><Relationship Id="rId47" Type="http://schemas.openxmlformats.org/officeDocument/2006/relationships/hyperlink" Target="https://podminky.urs.cz/item/CS_URS_2023_01/712997001" TargetMode="External"/><Relationship Id="rId50" Type="http://schemas.openxmlformats.org/officeDocument/2006/relationships/hyperlink" Target="https://podminky.urs.cz/item/CS_URS_2023_01/998713103" TargetMode="External"/><Relationship Id="rId55" Type="http://schemas.openxmlformats.org/officeDocument/2006/relationships/drawing" Target="../drawings/drawing4.xml"/><Relationship Id="rId7" Type="http://schemas.openxmlformats.org/officeDocument/2006/relationships/hyperlink" Target="https://podminky.urs.cz/item/CS_URS_2023_01/941112111" TargetMode="External"/><Relationship Id="rId2" Type="http://schemas.openxmlformats.org/officeDocument/2006/relationships/hyperlink" Target="https://podminky.urs.cz/item/CS_URS_2023_01/632481213" TargetMode="External"/><Relationship Id="rId16" Type="http://schemas.openxmlformats.org/officeDocument/2006/relationships/hyperlink" Target="https://podminky.urs.cz/item/CS_URS_2023_01/944611111" TargetMode="External"/><Relationship Id="rId29" Type="http://schemas.openxmlformats.org/officeDocument/2006/relationships/hyperlink" Target="https://podminky.urs.cz/item/CS_URS_2023_01/997013509" TargetMode="External"/><Relationship Id="rId11" Type="http://schemas.openxmlformats.org/officeDocument/2006/relationships/hyperlink" Target="https://podminky.urs.cz/item/CS_URS_2023_01/942111211" TargetMode="External"/><Relationship Id="rId24" Type="http://schemas.openxmlformats.org/officeDocument/2006/relationships/hyperlink" Target="https://podminky.urs.cz/item/CS_URS_2023_01/965045113" TargetMode="External"/><Relationship Id="rId32" Type="http://schemas.openxmlformats.org/officeDocument/2006/relationships/hyperlink" Target="https://podminky.urs.cz/item/CS_URS_2023_01/997013609" TargetMode="External"/><Relationship Id="rId37" Type="http://schemas.openxmlformats.org/officeDocument/2006/relationships/hyperlink" Target="https://podminky.urs.cz/item/CS_URS_2023_01/712331801" TargetMode="External"/><Relationship Id="rId40" Type="http://schemas.openxmlformats.org/officeDocument/2006/relationships/hyperlink" Target="https://podminky.urs.cz/item/CS_URS_2023_01/712361801" TargetMode="External"/><Relationship Id="rId45" Type="http://schemas.openxmlformats.org/officeDocument/2006/relationships/hyperlink" Target="https://podminky.urs.cz/item/CS_URS_2023_01/712841559" TargetMode="External"/><Relationship Id="rId53" Type="http://schemas.openxmlformats.org/officeDocument/2006/relationships/hyperlink" Target="https://podminky.urs.cz/item/CS_URS_2023_01/998764103" TargetMode="External"/><Relationship Id="rId5" Type="http://schemas.openxmlformats.org/officeDocument/2006/relationships/hyperlink" Target="https://podminky.urs.cz/item/CS_URS_2023_01/636311112" TargetMode="External"/><Relationship Id="rId10" Type="http://schemas.openxmlformats.org/officeDocument/2006/relationships/hyperlink" Target="https://podminky.urs.cz/item/CS_URS_2023_01/942111111" TargetMode="External"/><Relationship Id="rId19" Type="http://schemas.openxmlformats.org/officeDocument/2006/relationships/hyperlink" Target="https://podminky.urs.cz/item/CS_URS_2023_01/949211111" TargetMode="External"/><Relationship Id="rId31" Type="http://schemas.openxmlformats.org/officeDocument/2006/relationships/hyperlink" Target="https://podminky.urs.cz/item/CS_URS_2023_01/997013602" TargetMode="External"/><Relationship Id="rId44" Type="http://schemas.openxmlformats.org/officeDocument/2006/relationships/hyperlink" Target="https://podminky.urs.cz/item/CS_URS_2023_01/712840863" TargetMode="External"/><Relationship Id="rId52" Type="http://schemas.openxmlformats.org/officeDocument/2006/relationships/hyperlink" Target="https://podminky.urs.cz/item/CS_URS_2023_01/764004831" TargetMode="External"/><Relationship Id="rId4" Type="http://schemas.openxmlformats.org/officeDocument/2006/relationships/hyperlink" Target="https://podminky.urs.cz/item/CS_URS_2023_01/636311111" TargetMode="External"/><Relationship Id="rId9" Type="http://schemas.openxmlformats.org/officeDocument/2006/relationships/hyperlink" Target="https://podminky.urs.cz/item/CS_URS_2023_01/941112811" TargetMode="External"/><Relationship Id="rId14" Type="http://schemas.openxmlformats.org/officeDocument/2006/relationships/hyperlink" Target="https://podminky.urs.cz/item/CS_URS_2023_01/944111211" TargetMode="External"/><Relationship Id="rId22" Type="http://schemas.openxmlformats.org/officeDocument/2006/relationships/hyperlink" Target="https://podminky.urs.cz/item/CS_URS_2023_01/952901111" TargetMode="External"/><Relationship Id="rId27" Type="http://schemas.openxmlformats.org/officeDocument/2006/relationships/hyperlink" Target="https://podminky.urs.cz/item/CS_URS_2023_01/997013154" TargetMode="External"/><Relationship Id="rId30" Type="http://schemas.openxmlformats.org/officeDocument/2006/relationships/hyperlink" Target="https://podminky.urs.cz/item/CS_URS_2023_01/997013601" TargetMode="External"/><Relationship Id="rId35" Type="http://schemas.openxmlformats.org/officeDocument/2006/relationships/hyperlink" Target="https://podminky.urs.cz/item/CS_URS_2023_01/998017003" TargetMode="External"/><Relationship Id="rId43" Type="http://schemas.openxmlformats.org/officeDocument/2006/relationships/hyperlink" Target="https://podminky.urs.cz/item/CS_URS_2023_01/712811101" TargetMode="External"/><Relationship Id="rId48" Type="http://schemas.openxmlformats.org/officeDocument/2006/relationships/hyperlink" Target="https://podminky.urs.cz/item/CS_URS_2023_01/998712103" TargetMode="External"/><Relationship Id="rId8" Type="http://schemas.openxmlformats.org/officeDocument/2006/relationships/hyperlink" Target="https://podminky.urs.cz/item/CS_URS_2023_01/941112211" TargetMode="External"/><Relationship Id="rId51" Type="http://schemas.openxmlformats.org/officeDocument/2006/relationships/hyperlink" Target="https://podminky.urs.cz/item/CS_URS_2023_01/764001821" TargetMode="External"/><Relationship Id="rId3" Type="http://schemas.openxmlformats.org/officeDocument/2006/relationships/hyperlink" Target="https://podminky.urs.cz/item/CS_URS_2023_01/634111114" TargetMode="External"/><Relationship Id="rId12" Type="http://schemas.openxmlformats.org/officeDocument/2006/relationships/hyperlink" Target="https://podminky.urs.cz/item/CS_URS_2023_01/942111811" TargetMode="External"/><Relationship Id="rId17" Type="http://schemas.openxmlformats.org/officeDocument/2006/relationships/hyperlink" Target="https://podminky.urs.cz/item/CS_URS_2023_01/944611211" TargetMode="External"/><Relationship Id="rId25" Type="http://schemas.openxmlformats.org/officeDocument/2006/relationships/hyperlink" Target="https://podminky.urs.cz/item/CS_URS_2023_01/965049111" TargetMode="External"/><Relationship Id="rId33" Type="http://schemas.openxmlformats.org/officeDocument/2006/relationships/hyperlink" Target="https://podminky.urs.cz/item/CS_URS_2023_01/997013631" TargetMode="External"/><Relationship Id="rId38" Type="http://schemas.openxmlformats.org/officeDocument/2006/relationships/hyperlink" Target="https://podminky.urs.cz/item/CS_URS_2023_01/712340833" TargetMode="External"/><Relationship Id="rId46" Type="http://schemas.openxmlformats.org/officeDocument/2006/relationships/hyperlink" Target="https://podminky.urs.cz/item/CS_URS_2023_01/712861803" TargetMode="External"/><Relationship Id="rId20" Type="http://schemas.openxmlformats.org/officeDocument/2006/relationships/hyperlink" Target="https://podminky.urs.cz/item/CS_URS_2023_01/949211211" TargetMode="External"/><Relationship Id="rId41" Type="http://schemas.openxmlformats.org/officeDocument/2006/relationships/hyperlink" Target="https://podminky.urs.cz/item/CS_URS_2023_01/712391172" TargetMode="External"/><Relationship Id="rId54" Type="http://schemas.openxmlformats.org/officeDocument/2006/relationships/hyperlink" Target="https://podminky.urs.cz/item/CS_URS_2023_01/771573810" TargetMode="External"/><Relationship Id="rId1" Type="http://schemas.openxmlformats.org/officeDocument/2006/relationships/hyperlink" Target="https://podminky.urs.cz/item/CS_URS_2023_01/631311124" TargetMode="External"/><Relationship Id="rId6" Type="http://schemas.openxmlformats.org/officeDocument/2006/relationships/hyperlink" Target="https://podminky.urs.cz/item/CS_URS_2023_01/941111312" TargetMode="External"/><Relationship Id="rId15" Type="http://schemas.openxmlformats.org/officeDocument/2006/relationships/hyperlink" Target="https://podminky.urs.cz/item/CS_URS_2023_01/944111811" TargetMode="External"/><Relationship Id="rId23" Type="http://schemas.openxmlformats.org/officeDocument/2006/relationships/hyperlink" Target="https://podminky.urs.cz/item/CS_URS_2023_01/965042141" TargetMode="External"/><Relationship Id="rId28" Type="http://schemas.openxmlformats.org/officeDocument/2006/relationships/hyperlink" Target="https://podminky.urs.cz/item/CS_URS_2023_01/997013501" TargetMode="External"/><Relationship Id="rId36" Type="http://schemas.openxmlformats.org/officeDocument/2006/relationships/hyperlink" Target="https://podminky.urs.cz/item/CS_URS_2023_01/712311101" TargetMode="External"/><Relationship Id="rId49" Type="http://schemas.openxmlformats.org/officeDocument/2006/relationships/hyperlink" Target="https://podminky.urs.cz/item/CS_URS_2023_01/713141135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39002000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3_01/030001000" TargetMode="External"/><Relationship Id="rId1" Type="http://schemas.openxmlformats.org/officeDocument/2006/relationships/hyperlink" Target="https://podminky.urs.cz/item/CS_URS_2023_01/013254000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podminky.urs.cz/item/CS_URS_2023_01/071002000" TargetMode="External"/><Relationship Id="rId4" Type="http://schemas.openxmlformats.org/officeDocument/2006/relationships/hyperlink" Target="https://podminky.urs.cz/item/CS_URS_2023_01/045002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topLeftCell="A14" workbookViewId="0">
      <selection activeCell="AN14" sqref="AN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8" t="s">
        <v>14</v>
      </c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24"/>
      <c r="AQ5" s="24"/>
      <c r="AR5" s="22"/>
      <c r="BE5" s="35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0" t="s">
        <v>1008</v>
      </c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359"/>
      <c r="AD6" s="359"/>
      <c r="AE6" s="359"/>
      <c r="AF6" s="359"/>
      <c r="AG6" s="359"/>
      <c r="AH6" s="359"/>
      <c r="AI6" s="359"/>
      <c r="AJ6" s="359"/>
      <c r="AK6" s="359"/>
      <c r="AL6" s="359"/>
      <c r="AM6" s="359"/>
      <c r="AN6" s="359"/>
      <c r="AO6" s="359"/>
      <c r="AP6" s="24"/>
      <c r="AQ6" s="24"/>
      <c r="AR6" s="22"/>
      <c r="BE6" s="35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56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1009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46" t="s">
        <v>30</v>
      </c>
      <c r="AO8" s="24"/>
      <c r="AP8" s="24"/>
      <c r="AQ8" s="24"/>
      <c r="AR8" s="22"/>
      <c r="BE8" s="35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21</v>
      </c>
      <c r="AO10" s="24"/>
      <c r="AP10" s="24"/>
      <c r="AQ10" s="24"/>
      <c r="AR10" s="22"/>
      <c r="BE10" s="35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1010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21</v>
      </c>
      <c r="AO11" s="24"/>
      <c r="AP11" s="24"/>
      <c r="AQ11" s="24"/>
      <c r="AR11" s="22"/>
      <c r="BE11" s="35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6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56"/>
      <c r="BS13" s="19" t="s">
        <v>6</v>
      </c>
    </row>
    <row r="14" spans="1:74" ht="12.75">
      <c r="B14" s="23"/>
      <c r="C14" s="24"/>
      <c r="D14" s="24"/>
      <c r="E14" s="361" t="s">
        <v>30</v>
      </c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5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6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21</v>
      </c>
      <c r="AO16" s="24"/>
      <c r="AP16" s="24"/>
      <c r="AQ16" s="24"/>
      <c r="AR16" s="22"/>
      <c r="BE16" s="35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21</v>
      </c>
      <c r="AO17" s="24"/>
      <c r="AP17" s="24"/>
      <c r="AQ17" s="24"/>
      <c r="AR17" s="22"/>
      <c r="BE17" s="356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6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21</v>
      </c>
      <c r="AO19" s="24"/>
      <c r="AP19" s="24"/>
      <c r="AQ19" s="24"/>
      <c r="AR19" s="22"/>
      <c r="BE19" s="35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21</v>
      </c>
      <c r="AO20" s="24"/>
      <c r="AP20" s="24"/>
      <c r="AQ20" s="24"/>
      <c r="AR20" s="22"/>
      <c r="BE20" s="35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6"/>
    </row>
    <row r="22" spans="1:71" s="1" customFormat="1" ht="12" customHeight="1">
      <c r="B22" s="23"/>
      <c r="C22" s="24"/>
      <c r="D22" s="31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6"/>
    </row>
    <row r="23" spans="1:71" s="1" customFormat="1" ht="47.25" customHeight="1">
      <c r="B23" s="23"/>
      <c r="C23" s="24"/>
      <c r="D23" s="24"/>
      <c r="E23" s="363" t="s">
        <v>37</v>
      </c>
      <c r="F23" s="363"/>
      <c r="G23" s="363"/>
      <c r="H23" s="363"/>
      <c r="I23" s="363"/>
      <c r="J23" s="363"/>
      <c r="K23" s="363"/>
      <c r="L23" s="363"/>
      <c r="M23" s="363"/>
      <c r="N23" s="363"/>
      <c r="O23" s="363"/>
      <c r="P23" s="363"/>
      <c r="Q23" s="363"/>
      <c r="R23" s="363"/>
      <c r="S23" s="363"/>
      <c r="T23" s="363"/>
      <c r="U23" s="363"/>
      <c r="V23" s="363"/>
      <c r="W23" s="363"/>
      <c r="X23" s="363"/>
      <c r="Y23" s="363"/>
      <c r="Z23" s="363"/>
      <c r="AA23" s="363"/>
      <c r="AB23" s="363"/>
      <c r="AC23" s="363"/>
      <c r="AD23" s="363"/>
      <c r="AE23" s="363"/>
      <c r="AF23" s="363"/>
      <c r="AG23" s="363"/>
      <c r="AH23" s="363"/>
      <c r="AI23" s="363"/>
      <c r="AJ23" s="363"/>
      <c r="AK23" s="363"/>
      <c r="AL23" s="363"/>
      <c r="AM23" s="363"/>
      <c r="AN23" s="363"/>
      <c r="AO23" s="24"/>
      <c r="AP23" s="24"/>
      <c r="AQ23" s="24"/>
      <c r="AR23" s="22"/>
      <c r="BE23" s="35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6"/>
    </row>
    <row r="26" spans="1:71" s="2" customFormat="1" ht="25.9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4">
        <f>ROUND(AG54,2)</f>
        <v>0</v>
      </c>
      <c r="AL26" s="365"/>
      <c r="AM26" s="365"/>
      <c r="AN26" s="365"/>
      <c r="AO26" s="365"/>
      <c r="AP26" s="38"/>
      <c r="AQ26" s="38"/>
      <c r="AR26" s="41"/>
      <c r="BE26" s="35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6" t="s">
        <v>39</v>
      </c>
      <c r="M28" s="366"/>
      <c r="N28" s="366"/>
      <c r="O28" s="366"/>
      <c r="P28" s="366"/>
      <c r="Q28" s="38"/>
      <c r="R28" s="38"/>
      <c r="S28" s="38"/>
      <c r="T28" s="38"/>
      <c r="U28" s="38"/>
      <c r="V28" s="38"/>
      <c r="W28" s="366" t="s">
        <v>40</v>
      </c>
      <c r="X28" s="366"/>
      <c r="Y28" s="366"/>
      <c r="Z28" s="366"/>
      <c r="AA28" s="366"/>
      <c r="AB28" s="366"/>
      <c r="AC28" s="366"/>
      <c r="AD28" s="366"/>
      <c r="AE28" s="366"/>
      <c r="AF28" s="38"/>
      <c r="AG28" s="38"/>
      <c r="AH28" s="38"/>
      <c r="AI28" s="38"/>
      <c r="AJ28" s="38"/>
      <c r="AK28" s="366" t="s">
        <v>41</v>
      </c>
      <c r="AL28" s="366"/>
      <c r="AM28" s="366"/>
      <c r="AN28" s="366"/>
      <c r="AO28" s="366"/>
      <c r="AP28" s="38"/>
      <c r="AQ28" s="38"/>
      <c r="AR28" s="41"/>
      <c r="BE28" s="356"/>
    </row>
    <row r="29" spans="1:71" s="3" customFormat="1" ht="14.45" customHeight="1">
      <c r="B29" s="42"/>
      <c r="C29" s="43"/>
      <c r="D29" s="31" t="s">
        <v>42</v>
      </c>
      <c r="E29" s="43"/>
      <c r="F29" s="31" t="s">
        <v>43</v>
      </c>
      <c r="G29" s="43"/>
      <c r="H29" s="43"/>
      <c r="I29" s="43"/>
      <c r="J29" s="43"/>
      <c r="K29" s="43"/>
      <c r="L29" s="350">
        <v>0.21</v>
      </c>
      <c r="M29" s="349"/>
      <c r="N29" s="349"/>
      <c r="O29" s="349"/>
      <c r="P29" s="349"/>
      <c r="Q29" s="43"/>
      <c r="R29" s="43"/>
      <c r="S29" s="43"/>
      <c r="T29" s="43"/>
      <c r="U29" s="43"/>
      <c r="V29" s="43"/>
      <c r="W29" s="348">
        <f>ROUND(AZ54, 2)</f>
        <v>0</v>
      </c>
      <c r="X29" s="349"/>
      <c r="Y29" s="349"/>
      <c r="Z29" s="349"/>
      <c r="AA29" s="349"/>
      <c r="AB29" s="349"/>
      <c r="AC29" s="349"/>
      <c r="AD29" s="349"/>
      <c r="AE29" s="349"/>
      <c r="AF29" s="43"/>
      <c r="AG29" s="43"/>
      <c r="AH29" s="43"/>
      <c r="AI29" s="43"/>
      <c r="AJ29" s="43"/>
      <c r="AK29" s="348">
        <f>ROUND(AV54, 2)</f>
        <v>0</v>
      </c>
      <c r="AL29" s="349"/>
      <c r="AM29" s="349"/>
      <c r="AN29" s="349"/>
      <c r="AO29" s="349"/>
      <c r="AP29" s="43"/>
      <c r="AQ29" s="43"/>
      <c r="AR29" s="44"/>
      <c r="BE29" s="357"/>
    </row>
    <row r="30" spans="1:71" s="3" customFormat="1" ht="14.45" customHeight="1">
      <c r="B30" s="42"/>
      <c r="C30" s="43"/>
      <c r="D30" s="43"/>
      <c r="E30" s="43"/>
      <c r="F30" s="31" t="s">
        <v>44</v>
      </c>
      <c r="G30" s="43"/>
      <c r="H30" s="43"/>
      <c r="I30" s="43"/>
      <c r="J30" s="43"/>
      <c r="K30" s="43"/>
      <c r="L30" s="350">
        <v>0.15</v>
      </c>
      <c r="M30" s="349"/>
      <c r="N30" s="349"/>
      <c r="O30" s="349"/>
      <c r="P30" s="349"/>
      <c r="Q30" s="43"/>
      <c r="R30" s="43"/>
      <c r="S30" s="43"/>
      <c r="T30" s="43"/>
      <c r="U30" s="43"/>
      <c r="V30" s="43"/>
      <c r="W30" s="348">
        <f>ROUND(BA54, 2)</f>
        <v>0</v>
      </c>
      <c r="X30" s="349"/>
      <c r="Y30" s="349"/>
      <c r="Z30" s="349"/>
      <c r="AA30" s="349"/>
      <c r="AB30" s="349"/>
      <c r="AC30" s="349"/>
      <c r="AD30" s="349"/>
      <c r="AE30" s="349"/>
      <c r="AF30" s="43"/>
      <c r="AG30" s="43"/>
      <c r="AH30" s="43"/>
      <c r="AI30" s="43"/>
      <c r="AJ30" s="43"/>
      <c r="AK30" s="348">
        <f>ROUND(AW54, 2)</f>
        <v>0</v>
      </c>
      <c r="AL30" s="349"/>
      <c r="AM30" s="349"/>
      <c r="AN30" s="349"/>
      <c r="AO30" s="349"/>
      <c r="AP30" s="43"/>
      <c r="AQ30" s="43"/>
      <c r="AR30" s="44"/>
      <c r="BE30" s="357"/>
    </row>
    <row r="31" spans="1:71" s="3" customFormat="1" ht="14.45" hidden="1" customHeight="1">
      <c r="B31" s="42"/>
      <c r="C31" s="43"/>
      <c r="D31" s="43"/>
      <c r="E31" s="43"/>
      <c r="F31" s="31" t="s">
        <v>45</v>
      </c>
      <c r="G31" s="43"/>
      <c r="H31" s="43"/>
      <c r="I31" s="43"/>
      <c r="J31" s="43"/>
      <c r="K31" s="43"/>
      <c r="L31" s="350">
        <v>0.21</v>
      </c>
      <c r="M31" s="349"/>
      <c r="N31" s="349"/>
      <c r="O31" s="349"/>
      <c r="P31" s="349"/>
      <c r="Q31" s="43"/>
      <c r="R31" s="43"/>
      <c r="S31" s="43"/>
      <c r="T31" s="43"/>
      <c r="U31" s="43"/>
      <c r="V31" s="43"/>
      <c r="W31" s="348">
        <f>ROUND(BB54, 2)</f>
        <v>0</v>
      </c>
      <c r="X31" s="349"/>
      <c r="Y31" s="349"/>
      <c r="Z31" s="349"/>
      <c r="AA31" s="349"/>
      <c r="AB31" s="349"/>
      <c r="AC31" s="349"/>
      <c r="AD31" s="349"/>
      <c r="AE31" s="349"/>
      <c r="AF31" s="43"/>
      <c r="AG31" s="43"/>
      <c r="AH31" s="43"/>
      <c r="AI31" s="43"/>
      <c r="AJ31" s="43"/>
      <c r="AK31" s="348">
        <v>0</v>
      </c>
      <c r="AL31" s="349"/>
      <c r="AM31" s="349"/>
      <c r="AN31" s="349"/>
      <c r="AO31" s="349"/>
      <c r="AP31" s="43"/>
      <c r="AQ31" s="43"/>
      <c r="AR31" s="44"/>
      <c r="BE31" s="357"/>
    </row>
    <row r="32" spans="1:71" s="3" customFormat="1" ht="14.45" hidden="1" customHeight="1">
      <c r="B32" s="42"/>
      <c r="C32" s="43"/>
      <c r="D32" s="43"/>
      <c r="E32" s="43"/>
      <c r="F32" s="31" t="s">
        <v>46</v>
      </c>
      <c r="G32" s="43"/>
      <c r="H32" s="43"/>
      <c r="I32" s="43"/>
      <c r="J32" s="43"/>
      <c r="K32" s="43"/>
      <c r="L32" s="350">
        <v>0.15</v>
      </c>
      <c r="M32" s="349"/>
      <c r="N32" s="349"/>
      <c r="O32" s="349"/>
      <c r="P32" s="349"/>
      <c r="Q32" s="43"/>
      <c r="R32" s="43"/>
      <c r="S32" s="43"/>
      <c r="T32" s="43"/>
      <c r="U32" s="43"/>
      <c r="V32" s="43"/>
      <c r="W32" s="348">
        <f>ROUND(BC54, 2)</f>
        <v>0</v>
      </c>
      <c r="X32" s="349"/>
      <c r="Y32" s="349"/>
      <c r="Z32" s="349"/>
      <c r="AA32" s="349"/>
      <c r="AB32" s="349"/>
      <c r="AC32" s="349"/>
      <c r="AD32" s="349"/>
      <c r="AE32" s="349"/>
      <c r="AF32" s="43"/>
      <c r="AG32" s="43"/>
      <c r="AH32" s="43"/>
      <c r="AI32" s="43"/>
      <c r="AJ32" s="43"/>
      <c r="AK32" s="348">
        <v>0</v>
      </c>
      <c r="AL32" s="349"/>
      <c r="AM32" s="349"/>
      <c r="AN32" s="349"/>
      <c r="AO32" s="349"/>
      <c r="AP32" s="43"/>
      <c r="AQ32" s="43"/>
      <c r="AR32" s="44"/>
      <c r="BE32" s="357"/>
    </row>
    <row r="33" spans="1:57" s="3" customFormat="1" ht="14.45" hidden="1" customHeight="1">
      <c r="B33" s="42"/>
      <c r="C33" s="43"/>
      <c r="D33" s="43"/>
      <c r="E33" s="43"/>
      <c r="F33" s="31" t="s">
        <v>47</v>
      </c>
      <c r="G33" s="43"/>
      <c r="H33" s="43"/>
      <c r="I33" s="43"/>
      <c r="J33" s="43"/>
      <c r="K33" s="43"/>
      <c r="L33" s="350">
        <v>0</v>
      </c>
      <c r="M33" s="349"/>
      <c r="N33" s="349"/>
      <c r="O33" s="349"/>
      <c r="P33" s="349"/>
      <c r="Q33" s="43"/>
      <c r="R33" s="43"/>
      <c r="S33" s="43"/>
      <c r="T33" s="43"/>
      <c r="U33" s="43"/>
      <c r="V33" s="43"/>
      <c r="W33" s="348">
        <f>ROUND(BD54, 2)</f>
        <v>0</v>
      </c>
      <c r="X33" s="349"/>
      <c r="Y33" s="349"/>
      <c r="Z33" s="349"/>
      <c r="AA33" s="349"/>
      <c r="AB33" s="349"/>
      <c r="AC33" s="349"/>
      <c r="AD33" s="349"/>
      <c r="AE33" s="349"/>
      <c r="AF33" s="43"/>
      <c r="AG33" s="43"/>
      <c r="AH33" s="43"/>
      <c r="AI33" s="43"/>
      <c r="AJ33" s="43"/>
      <c r="AK33" s="348">
        <v>0</v>
      </c>
      <c r="AL33" s="349"/>
      <c r="AM33" s="349"/>
      <c r="AN33" s="349"/>
      <c r="AO33" s="349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49</v>
      </c>
      <c r="U35" s="47"/>
      <c r="V35" s="47"/>
      <c r="W35" s="47"/>
      <c r="X35" s="354" t="s">
        <v>50</v>
      </c>
      <c r="Y35" s="352"/>
      <c r="Z35" s="352"/>
      <c r="AA35" s="352"/>
      <c r="AB35" s="352"/>
      <c r="AC35" s="47"/>
      <c r="AD35" s="47"/>
      <c r="AE35" s="47"/>
      <c r="AF35" s="47"/>
      <c r="AG35" s="47"/>
      <c r="AH35" s="47"/>
      <c r="AI35" s="47"/>
      <c r="AJ35" s="47"/>
      <c r="AK35" s="351">
        <f>SUM(AK26:AK33)</f>
        <v>0</v>
      </c>
      <c r="AL35" s="352"/>
      <c r="AM35" s="352"/>
      <c r="AN35" s="352"/>
      <c r="AO35" s="35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23-02_ZS_E_Destinn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76" t="str">
        <f>K6</f>
        <v>ZŠ Emy Destinnové a ZŠ nám. Svobody 2, Praha 6 - rekonstrukce teras</v>
      </c>
      <c r="M45" s="377"/>
      <c r="N45" s="377"/>
      <c r="O45" s="377"/>
      <c r="P45" s="377"/>
      <c r="Q45" s="377"/>
      <c r="R45" s="377"/>
      <c r="S45" s="377"/>
      <c r="T45" s="377"/>
      <c r="U45" s="377"/>
      <c r="V45" s="377"/>
      <c r="W45" s="377"/>
      <c r="X45" s="377"/>
      <c r="Y45" s="377"/>
      <c r="Z45" s="377"/>
      <c r="AA45" s="377"/>
      <c r="AB45" s="377"/>
      <c r="AC45" s="377"/>
      <c r="AD45" s="377"/>
      <c r="AE45" s="377"/>
      <c r="AF45" s="377"/>
      <c r="AG45" s="377"/>
      <c r="AH45" s="377"/>
      <c r="AI45" s="377"/>
      <c r="AJ45" s="377"/>
      <c r="AK45" s="377"/>
      <c r="AL45" s="377"/>
      <c r="AM45" s="377"/>
      <c r="AN45" s="377"/>
      <c r="AO45" s="377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nám. Svobody 2 a 3, Praha 6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78" t="str">
        <f>IF(AN8= "","",AN8)</f>
        <v>Vyplň údaj</v>
      </c>
      <c r="AN47" s="378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7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MČ Praha 6, Čs. armády 60/23, 160 52 Praha 6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79" t="str">
        <f>IF(E17="","",E17)</f>
        <v>Ing.Vít Kocourek, Prosecká 683/115, 190 00 Praha 9</v>
      </c>
      <c r="AN49" s="380"/>
      <c r="AO49" s="380"/>
      <c r="AP49" s="380"/>
      <c r="AQ49" s="38"/>
      <c r="AR49" s="41"/>
      <c r="AS49" s="381" t="s">
        <v>52</v>
      </c>
      <c r="AT49" s="382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25.7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79" t="str">
        <f>IF(E20="","",E20)</f>
        <v>Tomáš Vašek, Sněhurčina 710, 460 15 Liberec 15</v>
      </c>
      <c r="AN50" s="380"/>
      <c r="AO50" s="380"/>
      <c r="AP50" s="380"/>
      <c r="AQ50" s="38"/>
      <c r="AR50" s="41"/>
      <c r="AS50" s="383"/>
      <c r="AT50" s="384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85"/>
      <c r="AT51" s="386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72" t="s">
        <v>53</v>
      </c>
      <c r="D52" s="373"/>
      <c r="E52" s="373"/>
      <c r="F52" s="373"/>
      <c r="G52" s="373"/>
      <c r="H52" s="68"/>
      <c r="I52" s="375" t="s">
        <v>54</v>
      </c>
      <c r="J52" s="373"/>
      <c r="K52" s="373"/>
      <c r="L52" s="373"/>
      <c r="M52" s="373"/>
      <c r="N52" s="373"/>
      <c r="O52" s="373"/>
      <c r="P52" s="373"/>
      <c r="Q52" s="373"/>
      <c r="R52" s="373"/>
      <c r="S52" s="373"/>
      <c r="T52" s="373"/>
      <c r="U52" s="373"/>
      <c r="V52" s="373"/>
      <c r="W52" s="373"/>
      <c r="X52" s="373"/>
      <c r="Y52" s="373"/>
      <c r="Z52" s="373"/>
      <c r="AA52" s="373"/>
      <c r="AB52" s="373"/>
      <c r="AC52" s="373"/>
      <c r="AD52" s="373"/>
      <c r="AE52" s="373"/>
      <c r="AF52" s="373"/>
      <c r="AG52" s="374" t="s">
        <v>55</v>
      </c>
      <c r="AH52" s="373"/>
      <c r="AI52" s="373"/>
      <c r="AJ52" s="373"/>
      <c r="AK52" s="373"/>
      <c r="AL52" s="373"/>
      <c r="AM52" s="373"/>
      <c r="AN52" s="375" t="s">
        <v>56</v>
      </c>
      <c r="AO52" s="373"/>
      <c r="AP52" s="373"/>
      <c r="AQ52" s="69" t="s">
        <v>57</v>
      </c>
      <c r="AR52" s="41"/>
      <c r="AS52" s="70" t="s">
        <v>58</v>
      </c>
      <c r="AT52" s="71" t="s">
        <v>59</v>
      </c>
      <c r="AU52" s="71" t="s">
        <v>60</v>
      </c>
      <c r="AV52" s="71" t="s">
        <v>61</v>
      </c>
      <c r="AW52" s="71" t="s">
        <v>62</v>
      </c>
      <c r="AX52" s="71" t="s">
        <v>63</v>
      </c>
      <c r="AY52" s="71" t="s">
        <v>64</v>
      </c>
      <c r="AZ52" s="71" t="s">
        <v>65</v>
      </c>
      <c r="BA52" s="71" t="s">
        <v>66</v>
      </c>
      <c r="BB52" s="71" t="s">
        <v>67</v>
      </c>
      <c r="BC52" s="71" t="s">
        <v>68</v>
      </c>
      <c r="BD52" s="72" t="s">
        <v>69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0">
        <f>ROUND(SUM(AG55:AG58),2)</f>
        <v>0</v>
      </c>
      <c r="AH54" s="370"/>
      <c r="AI54" s="370"/>
      <c r="AJ54" s="370"/>
      <c r="AK54" s="370"/>
      <c r="AL54" s="370"/>
      <c r="AM54" s="370"/>
      <c r="AN54" s="371">
        <f>SUM(AG54,AT54)</f>
        <v>0</v>
      </c>
      <c r="AO54" s="371"/>
      <c r="AP54" s="371"/>
      <c r="AQ54" s="80" t="s">
        <v>21</v>
      </c>
      <c r="AR54" s="81"/>
      <c r="AS54" s="82">
        <f>ROUND(SUM(AS55:AS58),2)</f>
        <v>0</v>
      </c>
      <c r="AT54" s="83">
        <f>ROUND(SUM(AV54:AW54),2)</f>
        <v>0</v>
      </c>
      <c r="AU54" s="84">
        <f>ROUND(SUM(AU55:AU58),5)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ROUND(SUM(AZ55:AZ58),2)</f>
        <v>0</v>
      </c>
      <c r="BA54" s="83">
        <f>ROUND(SUM(BA55:BA58),2)</f>
        <v>0</v>
      </c>
      <c r="BB54" s="83">
        <f>ROUND(SUM(BB55:BB58),2)</f>
        <v>0</v>
      </c>
      <c r="BC54" s="83">
        <f>ROUND(SUM(BC55:BC58),2)</f>
        <v>0</v>
      </c>
      <c r="BD54" s="85">
        <f>ROUND(SUM(BD55:BD58),2)</f>
        <v>0</v>
      </c>
      <c r="BS54" s="86" t="s">
        <v>71</v>
      </c>
      <c r="BT54" s="86" t="s">
        <v>72</v>
      </c>
      <c r="BU54" s="87" t="s">
        <v>73</v>
      </c>
      <c r="BV54" s="86" t="s">
        <v>74</v>
      </c>
      <c r="BW54" s="86" t="s">
        <v>5</v>
      </c>
      <c r="BX54" s="86" t="s">
        <v>75</v>
      </c>
      <c r="CL54" s="86" t="s">
        <v>19</v>
      </c>
    </row>
    <row r="55" spans="1:91" s="7" customFormat="1" ht="16.5" customHeight="1">
      <c r="A55" s="88" t="s">
        <v>76</v>
      </c>
      <c r="B55" s="89"/>
      <c r="C55" s="90"/>
      <c r="D55" s="369" t="s">
        <v>77</v>
      </c>
      <c r="E55" s="369"/>
      <c r="F55" s="369"/>
      <c r="G55" s="369"/>
      <c r="H55" s="369"/>
      <c r="I55" s="91"/>
      <c r="J55" s="369" t="s">
        <v>78</v>
      </c>
      <c r="K55" s="369"/>
      <c r="L55" s="369"/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  <c r="Y55" s="369"/>
      <c r="Z55" s="369"/>
      <c r="AA55" s="369"/>
      <c r="AB55" s="369"/>
      <c r="AC55" s="369"/>
      <c r="AD55" s="369"/>
      <c r="AE55" s="369"/>
      <c r="AF55" s="369"/>
      <c r="AG55" s="367">
        <f>'1 - Terasa 100'!J30</f>
        <v>0</v>
      </c>
      <c r="AH55" s="368"/>
      <c r="AI55" s="368"/>
      <c r="AJ55" s="368"/>
      <c r="AK55" s="368"/>
      <c r="AL55" s="368"/>
      <c r="AM55" s="368"/>
      <c r="AN55" s="367">
        <f>SUM(AG55,AT55)</f>
        <v>0</v>
      </c>
      <c r="AO55" s="368"/>
      <c r="AP55" s="368"/>
      <c r="AQ55" s="92" t="s">
        <v>79</v>
      </c>
      <c r="AR55" s="93"/>
      <c r="AS55" s="94">
        <v>0</v>
      </c>
      <c r="AT55" s="95">
        <f>ROUND(SUM(AV55:AW55),2)</f>
        <v>0</v>
      </c>
      <c r="AU55" s="96">
        <f>'1 - Terasa 100'!P87</f>
        <v>0</v>
      </c>
      <c r="AV55" s="95">
        <f>'1 - Terasa 100'!J33</f>
        <v>0</v>
      </c>
      <c r="AW55" s="95">
        <f>'1 - Terasa 100'!J34</f>
        <v>0</v>
      </c>
      <c r="AX55" s="95">
        <f>'1 - Terasa 100'!J35</f>
        <v>0</v>
      </c>
      <c r="AY55" s="95">
        <f>'1 - Terasa 100'!J36</f>
        <v>0</v>
      </c>
      <c r="AZ55" s="95">
        <f>'1 - Terasa 100'!F33</f>
        <v>0</v>
      </c>
      <c r="BA55" s="95">
        <f>'1 - Terasa 100'!F34</f>
        <v>0</v>
      </c>
      <c r="BB55" s="95">
        <f>'1 - Terasa 100'!F35</f>
        <v>0</v>
      </c>
      <c r="BC55" s="95">
        <f>'1 - Terasa 100'!F36</f>
        <v>0</v>
      </c>
      <c r="BD55" s="97">
        <f>'1 - Terasa 100'!F37</f>
        <v>0</v>
      </c>
      <c r="BT55" s="98" t="s">
        <v>77</v>
      </c>
      <c r="BV55" s="98" t="s">
        <v>74</v>
      </c>
      <c r="BW55" s="98" t="s">
        <v>80</v>
      </c>
      <c r="BX55" s="98" t="s">
        <v>5</v>
      </c>
      <c r="CL55" s="98" t="s">
        <v>19</v>
      </c>
      <c r="CM55" s="98" t="s">
        <v>81</v>
      </c>
    </row>
    <row r="56" spans="1:91" s="7" customFormat="1" ht="16.5" customHeight="1">
      <c r="A56" s="88" t="s">
        <v>76</v>
      </c>
      <c r="B56" s="89"/>
      <c r="C56" s="90"/>
      <c r="D56" s="369" t="s">
        <v>81</v>
      </c>
      <c r="E56" s="369"/>
      <c r="F56" s="369"/>
      <c r="G56" s="369"/>
      <c r="H56" s="369"/>
      <c r="I56" s="91"/>
      <c r="J56" s="369" t="s">
        <v>82</v>
      </c>
      <c r="K56" s="369"/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  <c r="Y56" s="369"/>
      <c r="Z56" s="369"/>
      <c r="AA56" s="369"/>
      <c r="AB56" s="369"/>
      <c r="AC56" s="369"/>
      <c r="AD56" s="369"/>
      <c r="AE56" s="369"/>
      <c r="AF56" s="369"/>
      <c r="AG56" s="367">
        <f>'2 - Terasa 201'!J30</f>
        <v>0</v>
      </c>
      <c r="AH56" s="368"/>
      <c r="AI56" s="368"/>
      <c r="AJ56" s="368"/>
      <c r="AK56" s="368"/>
      <c r="AL56" s="368"/>
      <c r="AM56" s="368"/>
      <c r="AN56" s="367">
        <f>SUM(AG56,AT56)</f>
        <v>0</v>
      </c>
      <c r="AO56" s="368"/>
      <c r="AP56" s="368"/>
      <c r="AQ56" s="92" t="s">
        <v>79</v>
      </c>
      <c r="AR56" s="93"/>
      <c r="AS56" s="94">
        <v>0</v>
      </c>
      <c r="AT56" s="95">
        <f>ROUND(SUM(AV56:AW56),2)</f>
        <v>0</v>
      </c>
      <c r="AU56" s="96">
        <f>'2 - Terasa 201'!P89</f>
        <v>0</v>
      </c>
      <c r="AV56" s="95">
        <f>'2 - Terasa 201'!J33</f>
        <v>0</v>
      </c>
      <c r="AW56" s="95">
        <f>'2 - Terasa 201'!J34</f>
        <v>0</v>
      </c>
      <c r="AX56" s="95">
        <f>'2 - Terasa 201'!J35</f>
        <v>0</v>
      </c>
      <c r="AY56" s="95">
        <f>'2 - Terasa 201'!J36</f>
        <v>0</v>
      </c>
      <c r="AZ56" s="95">
        <f>'2 - Terasa 201'!F33</f>
        <v>0</v>
      </c>
      <c r="BA56" s="95">
        <f>'2 - Terasa 201'!F34</f>
        <v>0</v>
      </c>
      <c r="BB56" s="95">
        <f>'2 - Terasa 201'!F35</f>
        <v>0</v>
      </c>
      <c r="BC56" s="95">
        <f>'2 - Terasa 201'!F36</f>
        <v>0</v>
      </c>
      <c r="BD56" s="97">
        <f>'2 - Terasa 201'!F37</f>
        <v>0</v>
      </c>
      <c r="BT56" s="98" t="s">
        <v>77</v>
      </c>
      <c r="BV56" s="98" t="s">
        <v>74</v>
      </c>
      <c r="BW56" s="98" t="s">
        <v>83</v>
      </c>
      <c r="BX56" s="98" t="s">
        <v>5</v>
      </c>
      <c r="CL56" s="98" t="s">
        <v>19</v>
      </c>
      <c r="CM56" s="98" t="s">
        <v>81</v>
      </c>
    </row>
    <row r="57" spans="1:91" s="7" customFormat="1" ht="16.5" customHeight="1">
      <c r="A57" s="88" t="s">
        <v>76</v>
      </c>
      <c r="B57" s="89"/>
      <c r="C57" s="90"/>
      <c r="D57" s="369" t="s">
        <v>84</v>
      </c>
      <c r="E57" s="369"/>
      <c r="F57" s="369"/>
      <c r="G57" s="369"/>
      <c r="H57" s="369"/>
      <c r="I57" s="91"/>
      <c r="J57" s="369" t="s">
        <v>85</v>
      </c>
      <c r="K57" s="369"/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67">
        <f>'3 - Terasa 202'!J30</f>
        <v>0</v>
      </c>
      <c r="AH57" s="368"/>
      <c r="AI57" s="368"/>
      <c r="AJ57" s="368"/>
      <c r="AK57" s="368"/>
      <c r="AL57" s="368"/>
      <c r="AM57" s="368"/>
      <c r="AN57" s="367">
        <f>SUM(AG57,AT57)</f>
        <v>0</v>
      </c>
      <c r="AO57" s="368"/>
      <c r="AP57" s="368"/>
      <c r="AQ57" s="92" t="s">
        <v>79</v>
      </c>
      <c r="AR57" s="93"/>
      <c r="AS57" s="94">
        <v>0</v>
      </c>
      <c r="AT57" s="95">
        <f>ROUND(SUM(AV57:AW57),2)</f>
        <v>0</v>
      </c>
      <c r="AU57" s="96">
        <f>'3 - Terasa 202'!P89</f>
        <v>0</v>
      </c>
      <c r="AV57" s="95">
        <f>'3 - Terasa 202'!J33</f>
        <v>0</v>
      </c>
      <c r="AW57" s="95">
        <f>'3 - Terasa 202'!J34</f>
        <v>0</v>
      </c>
      <c r="AX57" s="95">
        <f>'3 - Terasa 202'!J35</f>
        <v>0</v>
      </c>
      <c r="AY57" s="95">
        <f>'3 - Terasa 202'!J36</f>
        <v>0</v>
      </c>
      <c r="AZ57" s="95">
        <f>'3 - Terasa 202'!F33</f>
        <v>0</v>
      </c>
      <c r="BA57" s="95">
        <f>'3 - Terasa 202'!F34</f>
        <v>0</v>
      </c>
      <c r="BB57" s="95">
        <f>'3 - Terasa 202'!F35</f>
        <v>0</v>
      </c>
      <c r="BC57" s="95">
        <f>'3 - Terasa 202'!F36</f>
        <v>0</v>
      </c>
      <c r="BD57" s="97">
        <f>'3 - Terasa 202'!F37</f>
        <v>0</v>
      </c>
      <c r="BT57" s="98" t="s">
        <v>77</v>
      </c>
      <c r="BV57" s="98" t="s">
        <v>74</v>
      </c>
      <c r="BW57" s="98" t="s">
        <v>86</v>
      </c>
      <c r="BX57" s="98" t="s">
        <v>5</v>
      </c>
      <c r="CL57" s="98" t="s">
        <v>19</v>
      </c>
      <c r="CM57" s="98" t="s">
        <v>81</v>
      </c>
    </row>
    <row r="58" spans="1:91" s="7" customFormat="1" ht="16.5" customHeight="1">
      <c r="A58" s="88" t="s">
        <v>76</v>
      </c>
      <c r="B58" s="89"/>
      <c r="C58" s="90"/>
      <c r="D58" s="369" t="s">
        <v>87</v>
      </c>
      <c r="E58" s="369"/>
      <c r="F58" s="369"/>
      <c r="G58" s="369"/>
      <c r="H58" s="369"/>
      <c r="I58" s="91"/>
      <c r="J58" s="369" t="s">
        <v>88</v>
      </c>
      <c r="K58" s="369"/>
      <c r="L58" s="369"/>
      <c r="M58" s="369"/>
      <c r="N58" s="369"/>
      <c r="O58" s="369"/>
      <c r="P58" s="369"/>
      <c r="Q58" s="369"/>
      <c r="R58" s="369"/>
      <c r="S58" s="369"/>
      <c r="T58" s="369"/>
      <c r="U58" s="369"/>
      <c r="V58" s="369"/>
      <c r="W58" s="369"/>
      <c r="X58" s="369"/>
      <c r="Y58" s="369"/>
      <c r="Z58" s="369"/>
      <c r="AA58" s="369"/>
      <c r="AB58" s="369"/>
      <c r="AC58" s="369"/>
      <c r="AD58" s="369"/>
      <c r="AE58" s="369"/>
      <c r="AF58" s="369"/>
      <c r="AG58" s="367">
        <f>'VRN - Vedlejší a ostatní ...'!J30</f>
        <v>0</v>
      </c>
      <c r="AH58" s="368"/>
      <c r="AI58" s="368"/>
      <c r="AJ58" s="368"/>
      <c r="AK58" s="368"/>
      <c r="AL58" s="368"/>
      <c r="AM58" s="368"/>
      <c r="AN58" s="367">
        <f>SUM(AG58,AT58)</f>
        <v>0</v>
      </c>
      <c r="AO58" s="368"/>
      <c r="AP58" s="368"/>
      <c r="AQ58" s="92" t="s">
        <v>89</v>
      </c>
      <c r="AR58" s="93"/>
      <c r="AS58" s="99">
        <v>0</v>
      </c>
      <c r="AT58" s="100">
        <f>ROUND(SUM(AV58:AW58),2)</f>
        <v>0</v>
      </c>
      <c r="AU58" s="101">
        <f>'VRN - Vedlejší a ostatní ...'!P84</f>
        <v>0</v>
      </c>
      <c r="AV58" s="100">
        <f>'VRN - Vedlejší a ostatní ...'!J33</f>
        <v>0</v>
      </c>
      <c r="AW58" s="100">
        <f>'VRN - Vedlejší a ostatní ...'!J34</f>
        <v>0</v>
      </c>
      <c r="AX58" s="100">
        <f>'VRN - Vedlejší a ostatní ...'!J35</f>
        <v>0</v>
      </c>
      <c r="AY58" s="100">
        <f>'VRN - Vedlejší a ostatní ...'!J36</f>
        <v>0</v>
      </c>
      <c r="AZ58" s="100">
        <f>'VRN - Vedlejší a ostatní ...'!F33</f>
        <v>0</v>
      </c>
      <c r="BA58" s="100">
        <f>'VRN - Vedlejší a ostatní ...'!F34</f>
        <v>0</v>
      </c>
      <c r="BB58" s="100">
        <f>'VRN - Vedlejší a ostatní ...'!F35</f>
        <v>0</v>
      </c>
      <c r="BC58" s="100">
        <f>'VRN - Vedlejší a ostatní ...'!F36</f>
        <v>0</v>
      </c>
      <c r="BD58" s="102">
        <f>'VRN - Vedlejší a ostatní ...'!F37</f>
        <v>0</v>
      </c>
      <c r="BT58" s="98" t="s">
        <v>77</v>
      </c>
      <c r="BV58" s="98" t="s">
        <v>74</v>
      </c>
      <c r="BW58" s="98" t="s">
        <v>90</v>
      </c>
      <c r="BX58" s="98" t="s">
        <v>5</v>
      </c>
      <c r="CL58" s="98" t="s">
        <v>91</v>
      </c>
      <c r="CM58" s="98" t="s">
        <v>81</v>
      </c>
    </row>
    <row r="59" spans="1:91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91" s="2" customFormat="1" ht="6.95" customHeight="1">
      <c r="A60" s="36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algorithmName="SHA-512" hashValue="KxO42GsutU/q4FnED9qqm5jJlmtDio74p5rADb4ruCj7c7zaxvbK3orxTEaUaZxe3JlgnhKwmASn8gLohY9SQw==" saltValue="Z0HBDPrrFU+LV4wX84AYsQ==" spinCount="100000" sheet="1" selectLockedCells="1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1 - Terasa 100'!C2" display="/"/>
    <hyperlink ref="A56" location="'2 - Terasa 201'!C2" display="/"/>
    <hyperlink ref="A57" location="'3 - Terasa 202'!C2" display="/"/>
    <hyperlink ref="A58" location="'VR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3"/>
  <sheetViews>
    <sheetView showGridLines="0" topLeftCell="A248" workbookViewId="0">
      <selection activeCell="J17" sqref="J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9" t="s">
        <v>80</v>
      </c>
      <c r="AZ2" s="103" t="s">
        <v>92</v>
      </c>
      <c r="BA2" s="103" t="s">
        <v>93</v>
      </c>
      <c r="BB2" s="103" t="s">
        <v>94</v>
      </c>
      <c r="BC2" s="103" t="s">
        <v>95</v>
      </c>
      <c r="BD2" s="103" t="s">
        <v>81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81</v>
      </c>
      <c r="AZ3" s="103" t="s">
        <v>96</v>
      </c>
      <c r="BA3" s="103" t="s">
        <v>97</v>
      </c>
      <c r="BB3" s="103" t="s">
        <v>94</v>
      </c>
      <c r="BC3" s="103" t="s">
        <v>98</v>
      </c>
      <c r="BD3" s="103" t="s">
        <v>81</v>
      </c>
    </row>
    <row r="4" spans="1:56" s="1" customFormat="1" ht="24.95" customHeight="1">
      <c r="B4" s="22"/>
      <c r="D4" s="106" t="s">
        <v>99</v>
      </c>
      <c r="L4" s="22"/>
      <c r="M4" s="107" t="s">
        <v>10</v>
      </c>
      <c r="AT4" s="19" t="s">
        <v>4</v>
      </c>
      <c r="AZ4" s="103" t="s">
        <v>100</v>
      </c>
      <c r="BA4" s="103" t="s">
        <v>101</v>
      </c>
      <c r="BB4" s="103" t="s">
        <v>102</v>
      </c>
      <c r="BC4" s="103" t="s">
        <v>103</v>
      </c>
      <c r="BD4" s="103" t="s">
        <v>81</v>
      </c>
    </row>
    <row r="5" spans="1:56" s="1" customFormat="1" ht="6.95" customHeight="1">
      <c r="B5" s="22"/>
      <c r="L5" s="22"/>
      <c r="AZ5" s="103" t="s">
        <v>104</v>
      </c>
      <c r="BA5" s="103" t="s">
        <v>105</v>
      </c>
      <c r="BB5" s="103" t="s">
        <v>94</v>
      </c>
      <c r="BC5" s="103" t="s">
        <v>95</v>
      </c>
      <c r="BD5" s="103" t="s">
        <v>81</v>
      </c>
    </row>
    <row r="6" spans="1:56" s="1" customFormat="1" ht="12" customHeight="1">
      <c r="B6" s="22"/>
      <c r="D6" s="108" t="s">
        <v>16</v>
      </c>
      <c r="L6" s="22"/>
      <c r="AZ6" s="103" t="s">
        <v>106</v>
      </c>
      <c r="BA6" s="103" t="s">
        <v>107</v>
      </c>
      <c r="BB6" s="103" t="s">
        <v>102</v>
      </c>
      <c r="BC6" s="103" t="s">
        <v>108</v>
      </c>
      <c r="BD6" s="103" t="s">
        <v>81</v>
      </c>
    </row>
    <row r="7" spans="1:56" s="1" customFormat="1" ht="16.5" customHeight="1">
      <c r="B7" s="22"/>
      <c r="E7" s="390" t="str">
        <f>'Rekapitulace stavby'!K6</f>
        <v>ZŠ Emy Destinnové a ZŠ nám. Svobody 2, Praha 6 - rekonstrukce teras</v>
      </c>
      <c r="F7" s="391"/>
      <c r="G7" s="391"/>
      <c r="H7" s="391"/>
      <c r="L7" s="22"/>
      <c r="AZ7" s="103" t="s">
        <v>109</v>
      </c>
      <c r="BA7" s="103" t="s">
        <v>110</v>
      </c>
      <c r="BB7" s="103" t="s">
        <v>94</v>
      </c>
      <c r="BC7" s="103" t="s">
        <v>111</v>
      </c>
      <c r="BD7" s="103" t="s">
        <v>81</v>
      </c>
    </row>
    <row r="8" spans="1:56" s="2" customFormat="1" ht="12" customHeight="1">
      <c r="A8" s="36"/>
      <c r="B8" s="41"/>
      <c r="C8" s="36"/>
      <c r="D8" s="108" t="s">
        <v>112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113</v>
      </c>
      <c r="BA8" s="103" t="s">
        <v>114</v>
      </c>
      <c r="BB8" s="103" t="s">
        <v>94</v>
      </c>
      <c r="BC8" s="103" t="s">
        <v>115</v>
      </c>
      <c r="BD8" s="103" t="s">
        <v>81</v>
      </c>
    </row>
    <row r="9" spans="1:56" s="2" customFormat="1" ht="16.5" customHeight="1">
      <c r="A9" s="36"/>
      <c r="B9" s="41"/>
      <c r="C9" s="36"/>
      <c r="D9" s="36"/>
      <c r="E9" s="392" t="s">
        <v>116</v>
      </c>
      <c r="F9" s="393"/>
      <c r="G9" s="393"/>
      <c r="H9" s="393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117</v>
      </c>
      <c r="BA9" s="103" t="s">
        <v>118</v>
      </c>
      <c r="BB9" s="103" t="s">
        <v>94</v>
      </c>
      <c r="BC9" s="103" t="s">
        <v>119</v>
      </c>
      <c r="BD9" s="103" t="s">
        <v>81</v>
      </c>
    </row>
    <row r="10" spans="1:5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Vyplň údaj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21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0" t="s">
        <v>27</v>
      </c>
      <c r="F15" s="36"/>
      <c r="G15" s="36"/>
      <c r="H15" s="36"/>
      <c r="I15" s="108" t="s">
        <v>28</v>
      </c>
      <c r="J15" s="110" t="s">
        <v>21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29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08" t="s">
        <v>28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31</v>
      </c>
      <c r="E20" s="36"/>
      <c r="F20" s="36"/>
      <c r="G20" s="36"/>
      <c r="H20" s="36"/>
      <c r="I20" s="108" t="s">
        <v>26</v>
      </c>
      <c r="J20" s="110" t="s">
        <v>21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32</v>
      </c>
      <c r="F21" s="36"/>
      <c r="G21" s="36"/>
      <c r="H21" s="36"/>
      <c r="I21" s="108" t="s">
        <v>28</v>
      </c>
      <c r="J21" s="110" t="s">
        <v>21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34</v>
      </c>
      <c r="E23" s="36"/>
      <c r="F23" s="36"/>
      <c r="G23" s="36"/>
      <c r="H23" s="36"/>
      <c r="I23" s="108" t="s">
        <v>26</v>
      </c>
      <c r="J23" s="110" t="s">
        <v>21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35</v>
      </c>
      <c r="F24" s="36"/>
      <c r="G24" s="36"/>
      <c r="H24" s="36"/>
      <c r="I24" s="108" t="s">
        <v>28</v>
      </c>
      <c r="J24" s="110" t="s">
        <v>21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36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96" t="s">
        <v>21</v>
      </c>
      <c r="F27" s="396"/>
      <c r="G27" s="396"/>
      <c r="H27" s="39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38</v>
      </c>
      <c r="E30" s="36"/>
      <c r="F30" s="36"/>
      <c r="G30" s="36"/>
      <c r="H30" s="36"/>
      <c r="I30" s="36"/>
      <c r="J30" s="117">
        <f>ROUND(J87,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40</v>
      </c>
      <c r="G32" s="36"/>
      <c r="H32" s="36"/>
      <c r="I32" s="118" t="s">
        <v>39</v>
      </c>
      <c r="J32" s="118" t="s">
        <v>41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42</v>
      </c>
      <c r="E33" s="108" t="s">
        <v>43</v>
      </c>
      <c r="F33" s="120">
        <f>ROUND((SUM(BE87:BE282)),  2)</f>
        <v>0</v>
      </c>
      <c r="G33" s="36"/>
      <c r="H33" s="36"/>
      <c r="I33" s="121">
        <v>0.21</v>
      </c>
      <c r="J33" s="120">
        <f>ROUND(((SUM(BE87:BE282))*I33),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44</v>
      </c>
      <c r="F34" s="120">
        <f>ROUND((SUM(BF87:BF282)),  2)</f>
        <v>0</v>
      </c>
      <c r="G34" s="36"/>
      <c r="H34" s="36"/>
      <c r="I34" s="121">
        <v>0.15</v>
      </c>
      <c r="J34" s="120">
        <f>ROUND(((SUM(BF87:BF282))*I34),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45</v>
      </c>
      <c r="F35" s="120">
        <f>ROUND((SUM(BG87:BG282)),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46</v>
      </c>
      <c r="F36" s="120">
        <f>ROUND((SUM(BH87:BH282)),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47</v>
      </c>
      <c r="F37" s="120">
        <f>ROUND((SUM(BI87:BI282)),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120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ZŠ Emy Destinnové a ZŠ nám. Svobody 2, Praha 6 - rekonstrukce teras</v>
      </c>
      <c r="F48" s="389"/>
      <c r="G48" s="389"/>
      <c r="H48" s="389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112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6" t="str">
        <f>E9</f>
        <v>1 - Terasa 100</v>
      </c>
      <c r="F50" s="387"/>
      <c r="G50" s="387"/>
      <c r="H50" s="387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nám. Svobody 2, Praha 6</v>
      </c>
      <c r="G52" s="38"/>
      <c r="H52" s="38"/>
      <c r="I52" s="31" t="s">
        <v>24</v>
      </c>
      <c r="J52" s="61" t="str">
        <f>IF(J12="","",J12)</f>
        <v>Vyplň údaj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ÚMČ Praha 6, Čs. armády 60/23, 160 52 Praha 6</v>
      </c>
      <c r="G54" s="38"/>
      <c r="H54" s="38"/>
      <c r="I54" s="31" t="s">
        <v>31</v>
      </c>
      <c r="J54" s="34" t="str">
        <f>E21</f>
        <v>Ing.Vít Kocourek, Prosecká 683/115, 190 00 Praha 9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40.15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Tomáš Vašek, Sněhurčina 710, 460 15 Liberec 15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121</v>
      </c>
      <c r="D57" s="134"/>
      <c r="E57" s="134"/>
      <c r="F57" s="134"/>
      <c r="G57" s="134"/>
      <c r="H57" s="134"/>
      <c r="I57" s="134"/>
      <c r="J57" s="135" t="s">
        <v>122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70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123</v>
      </c>
    </row>
    <row r="60" spans="1:47" s="9" customFormat="1" ht="24.95" customHeight="1">
      <c r="B60" s="137"/>
      <c r="C60" s="138"/>
      <c r="D60" s="139" t="s">
        <v>124</v>
      </c>
      <c r="E60" s="140"/>
      <c r="F60" s="140"/>
      <c r="G60" s="140"/>
      <c r="H60" s="140"/>
      <c r="I60" s="140"/>
      <c r="J60" s="141">
        <f>J88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125</v>
      </c>
      <c r="E61" s="146"/>
      <c r="F61" s="146"/>
      <c r="G61" s="146"/>
      <c r="H61" s="146"/>
      <c r="I61" s="146"/>
      <c r="J61" s="147">
        <f>J89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126</v>
      </c>
      <c r="E62" s="146"/>
      <c r="F62" s="146"/>
      <c r="G62" s="146"/>
      <c r="H62" s="146"/>
      <c r="I62" s="146"/>
      <c r="J62" s="147">
        <f>J110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127</v>
      </c>
      <c r="E63" s="146"/>
      <c r="F63" s="146"/>
      <c r="G63" s="146"/>
      <c r="H63" s="146"/>
      <c r="I63" s="146"/>
      <c r="J63" s="147">
        <f>J177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128</v>
      </c>
      <c r="E64" s="146"/>
      <c r="F64" s="146"/>
      <c r="G64" s="146"/>
      <c r="H64" s="146"/>
      <c r="I64" s="146"/>
      <c r="J64" s="147">
        <f>J193</f>
        <v>0</v>
      </c>
      <c r="K64" s="144"/>
      <c r="L64" s="148"/>
    </row>
    <row r="65" spans="1:31" s="9" customFormat="1" ht="24.95" customHeight="1">
      <c r="B65" s="137"/>
      <c r="C65" s="138"/>
      <c r="D65" s="139" t="s">
        <v>129</v>
      </c>
      <c r="E65" s="140"/>
      <c r="F65" s="140"/>
      <c r="G65" s="140"/>
      <c r="H65" s="140"/>
      <c r="I65" s="140"/>
      <c r="J65" s="141">
        <f>J196</f>
        <v>0</v>
      </c>
      <c r="K65" s="138"/>
      <c r="L65" s="142"/>
    </row>
    <row r="66" spans="1:31" s="10" customFormat="1" ht="19.899999999999999" customHeight="1">
      <c r="B66" s="143"/>
      <c r="C66" s="144"/>
      <c r="D66" s="145" t="s">
        <v>130</v>
      </c>
      <c r="E66" s="146"/>
      <c r="F66" s="146"/>
      <c r="G66" s="146"/>
      <c r="H66" s="146"/>
      <c r="I66" s="146"/>
      <c r="J66" s="147">
        <f>J197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131</v>
      </c>
      <c r="E67" s="146"/>
      <c r="F67" s="146"/>
      <c r="G67" s="146"/>
      <c r="H67" s="146"/>
      <c r="I67" s="146"/>
      <c r="J67" s="147">
        <f>J273</f>
        <v>0</v>
      </c>
      <c r="K67" s="144"/>
      <c r="L67" s="148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132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88" t="str">
        <f>E7</f>
        <v>ZŠ Emy Destinnové a ZŠ nám. Svobody 2, Praha 6 - rekonstrukce teras</v>
      </c>
      <c r="F77" s="389"/>
      <c r="G77" s="389"/>
      <c r="H77" s="389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112</v>
      </c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76" t="str">
        <f>E9</f>
        <v>1 - Terasa 100</v>
      </c>
      <c r="F79" s="387"/>
      <c r="G79" s="387"/>
      <c r="H79" s="387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22</v>
      </c>
      <c r="D81" s="38"/>
      <c r="E81" s="38"/>
      <c r="F81" s="29" t="str">
        <f>F12</f>
        <v>nám. Svobody 2, Praha 6</v>
      </c>
      <c r="G81" s="38"/>
      <c r="H81" s="38"/>
      <c r="I81" s="31" t="s">
        <v>24</v>
      </c>
      <c r="J81" s="61" t="str">
        <f>IF(J12="","",J12)</f>
        <v>Vyplň údaj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40.15" customHeight="1">
      <c r="A83" s="36"/>
      <c r="B83" s="37"/>
      <c r="C83" s="31" t="s">
        <v>25</v>
      </c>
      <c r="D83" s="38"/>
      <c r="E83" s="38"/>
      <c r="F83" s="29" t="str">
        <f>E15</f>
        <v>ÚMČ Praha 6, Čs. armády 60/23, 160 52 Praha 6</v>
      </c>
      <c r="G83" s="38"/>
      <c r="H83" s="38"/>
      <c r="I83" s="31" t="s">
        <v>31</v>
      </c>
      <c r="J83" s="34" t="str">
        <f>E21</f>
        <v>Ing.Vít Kocourek, Prosecká 683/115, 190 00 Praha 9</v>
      </c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40.15" customHeight="1">
      <c r="A84" s="36"/>
      <c r="B84" s="37"/>
      <c r="C84" s="31" t="s">
        <v>29</v>
      </c>
      <c r="D84" s="38"/>
      <c r="E84" s="38"/>
      <c r="F84" s="29" t="str">
        <f>IF(E18="","",E18)</f>
        <v>Vyplň údaj</v>
      </c>
      <c r="G84" s="38"/>
      <c r="H84" s="38"/>
      <c r="I84" s="31" t="s">
        <v>34</v>
      </c>
      <c r="J84" s="34" t="str">
        <f>E24</f>
        <v>Tomáš Vašek, Sněhurčina 710, 460 15 Liberec 15</v>
      </c>
      <c r="K84" s="38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9"/>
      <c r="B86" s="150"/>
      <c r="C86" s="151" t="s">
        <v>133</v>
      </c>
      <c r="D86" s="152" t="s">
        <v>57</v>
      </c>
      <c r="E86" s="152" t="s">
        <v>53</v>
      </c>
      <c r="F86" s="152" t="s">
        <v>54</v>
      </c>
      <c r="G86" s="152" t="s">
        <v>134</v>
      </c>
      <c r="H86" s="152" t="s">
        <v>135</v>
      </c>
      <c r="I86" s="152" t="s">
        <v>136</v>
      </c>
      <c r="J86" s="152" t="s">
        <v>122</v>
      </c>
      <c r="K86" s="153" t="s">
        <v>137</v>
      </c>
      <c r="L86" s="154"/>
      <c r="M86" s="70" t="s">
        <v>21</v>
      </c>
      <c r="N86" s="71" t="s">
        <v>42</v>
      </c>
      <c r="O86" s="71" t="s">
        <v>138</v>
      </c>
      <c r="P86" s="71" t="s">
        <v>139</v>
      </c>
      <c r="Q86" s="71" t="s">
        <v>140</v>
      </c>
      <c r="R86" s="71" t="s">
        <v>141</v>
      </c>
      <c r="S86" s="71" t="s">
        <v>142</v>
      </c>
      <c r="T86" s="72" t="s">
        <v>143</v>
      </c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65" s="2" customFormat="1" ht="22.9" customHeight="1">
      <c r="A87" s="36"/>
      <c r="B87" s="37"/>
      <c r="C87" s="77" t="s">
        <v>144</v>
      </c>
      <c r="D87" s="38"/>
      <c r="E87" s="38"/>
      <c r="F87" s="38"/>
      <c r="G87" s="38"/>
      <c r="H87" s="38"/>
      <c r="I87" s="38"/>
      <c r="J87" s="155">
        <f>BK87</f>
        <v>0</v>
      </c>
      <c r="K87" s="38"/>
      <c r="L87" s="41"/>
      <c r="M87" s="73"/>
      <c r="N87" s="156"/>
      <c r="O87" s="74"/>
      <c r="P87" s="157">
        <f>P88+P196</f>
        <v>0</v>
      </c>
      <c r="Q87" s="74"/>
      <c r="R87" s="157">
        <f>R88+R196</f>
        <v>34.075688050000004</v>
      </c>
      <c r="S87" s="74"/>
      <c r="T87" s="158">
        <f>T88+T196</f>
        <v>18.948258460000002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71</v>
      </c>
      <c r="AU87" s="19" t="s">
        <v>123</v>
      </c>
      <c r="BK87" s="159">
        <f>BK88+BK196</f>
        <v>0</v>
      </c>
    </row>
    <row r="88" spans="1:65" s="12" customFormat="1" ht="25.9" customHeight="1">
      <c r="B88" s="160"/>
      <c r="C88" s="161"/>
      <c r="D88" s="162" t="s">
        <v>71</v>
      </c>
      <c r="E88" s="163" t="s">
        <v>145</v>
      </c>
      <c r="F88" s="163" t="s">
        <v>146</v>
      </c>
      <c r="G88" s="161"/>
      <c r="H88" s="161"/>
      <c r="I88" s="164"/>
      <c r="J88" s="165">
        <f>BK88</f>
        <v>0</v>
      </c>
      <c r="K88" s="161"/>
      <c r="L88" s="166"/>
      <c r="M88" s="167"/>
      <c r="N88" s="168"/>
      <c r="O88" s="168"/>
      <c r="P88" s="169">
        <f>P89+P110+P177+P193</f>
        <v>0</v>
      </c>
      <c r="Q88" s="168"/>
      <c r="R88" s="169">
        <f>R89+R110+R177+R193</f>
        <v>31.6265654</v>
      </c>
      <c r="S88" s="168"/>
      <c r="T88" s="170">
        <f>T89+T110+T177+T193</f>
        <v>15.770004</v>
      </c>
      <c r="AR88" s="171" t="s">
        <v>77</v>
      </c>
      <c r="AT88" s="172" t="s">
        <v>71</v>
      </c>
      <c r="AU88" s="172" t="s">
        <v>72</v>
      </c>
      <c r="AY88" s="171" t="s">
        <v>147</v>
      </c>
      <c r="BK88" s="173">
        <f>BK89+BK110+BK177+BK193</f>
        <v>0</v>
      </c>
    </row>
    <row r="89" spans="1:65" s="12" customFormat="1" ht="22.9" customHeight="1">
      <c r="B89" s="160"/>
      <c r="C89" s="161"/>
      <c r="D89" s="162" t="s">
        <v>71</v>
      </c>
      <c r="E89" s="174" t="s">
        <v>148</v>
      </c>
      <c r="F89" s="174" t="s">
        <v>149</v>
      </c>
      <c r="G89" s="161"/>
      <c r="H89" s="161"/>
      <c r="I89" s="164"/>
      <c r="J89" s="175">
        <f>BK89</f>
        <v>0</v>
      </c>
      <c r="K89" s="161"/>
      <c r="L89" s="166"/>
      <c r="M89" s="167"/>
      <c r="N89" s="168"/>
      <c r="O89" s="168"/>
      <c r="P89" s="169">
        <f>SUM(P90:P109)</f>
        <v>0</v>
      </c>
      <c r="Q89" s="168"/>
      <c r="R89" s="169">
        <f>SUM(R90:R109)</f>
        <v>31.624413839999999</v>
      </c>
      <c r="S89" s="168"/>
      <c r="T89" s="170">
        <f>SUM(T90:T109)</f>
        <v>0.14000000000000001</v>
      </c>
      <c r="AR89" s="171" t="s">
        <v>77</v>
      </c>
      <c r="AT89" s="172" t="s">
        <v>71</v>
      </c>
      <c r="AU89" s="172" t="s">
        <v>77</v>
      </c>
      <c r="AY89" s="171" t="s">
        <v>147</v>
      </c>
      <c r="BK89" s="173">
        <f>SUM(BK90:BK109)</f>
        <v>0</v>
      </c>
    </row>
    <row r="90" spans="1:65" s="2" customFormat="1" ht="16.5" customHeight="1">
      <c r="A90" s="36"/>
      <c r="B90" s="37"/>
      <c r="C90" s="176" t="s">
        <v>77</v>
      </c>
      <c r="D90" s="176" t="s">
        <v>150</v>
      </c>
      <c r="E90" s="177" t="s">
        <v>151</v>
      </c>
      <c r="F90" s="178" t="s">
        <v>152</v>
      </c>
      <c r="G90" s="179" t="s">
        <v>94</v>
      </c>
      <c r="H90" s="180">
        <v>4</v>
      </c>
      <c r="I90" s="181"/>
      <c r="J90" s="182">
        <f>ROUND(I90*H90,2)</f>
        <v>0</v>
      </c>
      <c r="K90" s="178" t="s">
        <v>21</v>
      </c>
      <c r="L90" s="41"/>
      <c r="M90" s="183" t="s">
        <v>21</v>
      </c>
      <c r="N90" s="184" t="s">
        <v>43</v>
      </c>
      <c r="O90" s="66"/>
      <c r="P90" s="185">
        <f>O90*H90</f>
        <v>0</v>
      </c>
      <c r="Q90" s="185">
        <v>3.798E-2</v>
      </c>
      <c r="R90" s="185">
        <f>Q90*H90</f>
        <v>0.15192</v>
      </c>
      <c r="S90" s="185">
        <v>3.5000000000000003E-2</v>
      </c>
      <c r="T90" s="186">
        <f>S90*H90</f>
        <v>0.14000000000000001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153</v>
      </c>
      <c r="AT90" s="187" t="s">
        <v>150</v>
      </c>
      <c r="AU90" s="187" t="s">
        <v>81</v>
      </c>
      <c r="AY90" s="19" t="s">
        <v>147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9" t="s">
        <v>77</v>
      </c>
      <c r="BK90" s="188">
        <f>ROUND(I90*H90,2)</f>
        <v>0</v>
      </c>
      <c r="BL90" s="19" t="s">
        <v>153</v>
      </c>
      <c r="BM90" s="187" t="s">
        <v>154</v>
      </c>
    </row>
    <row r="91" spans="1:65" s="2" customFormat="1" ht="19.5">
      <c r="A91" s="36"/>
      <c r="B91" s="37"/>
      <c r="C91" s="38"/>
      <c r="D91" s="189" t="s">
        <v>155</v>
      </c>
      <c r="E91" s="38"/>
      <c r="F91" s="190" t="s">
        <v>156</v>
      </c>
      <c r="G91" s="38"/>
      <c r="H91" s="38"/>
      <c r="I91" s="38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155</v>
      </c>
      <c r="AU91" s="19" t="s">
        <v>81</v>
      </c>
    </row>
    <row r="92" spans="1:65" s="13" customFormat="1">
      <c r="B92" s="193"/>
      <c r="C92" s="194"/>
      <c r="D92" s="189" t="s">
        <v>157</v>
      </c>
      <c r="E92" s="195" t="s">
        <v>21</v>
      </c>
      <c r="F92" s="196" t="s">
        <v>158</v>
      </c>
      <c r="G92" s="194"/>
      <c r="H92" s="195" t="s">
        <v>21</v>
      </c>
      <c r="I92" s="194"/>
      <c r="J92" s="194"/>
      <c r="K92" s="194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157</v>
      </c>
      <c r="AU92" s="201" t="s">
        <v>81</v>
      </c>
      <c r="AV92" s="13" t="s">
        <v>77</v>
      </c>
      <c r="AW92" s="13" t="s">
        <v>33</v>
      </c>
      <c r="AX92" s="13" t="s">
        <v>72</v>
      </c>
      <c r="AY92" s="201" t="s">
        <v>147</v>
      </c>
    </row>
    <row r="93" spans="1:65" s="14" customFormat="1">
      <c r="B93" s="202"/>
      <c r="C93" s="203"/>
      <c r="D93" s="189" t="s">
        <v>157</v>
      </c>
      <c r="E93" s="204" t="s">
        <v>21</v>
      </c>
      <c r="F93" s="205" t="s">
        <v>159</v>
      </c>
      <c r="G93" s="203"/>
      <c r="H93" s="206">
        <v>4</v>
      </c>
      <c r="I93" s="203"/>
      <c r="J93" s="203"/>
      <c r="K93" s="203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157</v>
      </c>
      <c r="AU93" s="211" t="s">
        <v>81</v>
      </c>
      <c r="AV93" s="14" t="s">
        <v>81</v>
      </c>
      <c r="AW93" s="14" t="s">
        <v>33</v>
      </c>
      <c r="AX93" s="14" t="s">
        <v>77</v>
      </c>
      <c r="AY93" s="211" t="s">
        <v>147</v>
      </c>
    </row>
    <row r="94" spans="1:65" s="2" customFormat="1" ht="16.5" customHeight="1">
      <c r="A94" s="36"/>
      <c r="B94" s="37"/>
      <c r="C94" s="176" t="s">
        <v>81</v>
      </c>
      <c r="D94" s="176" t="s">
        <v>150</v>
      </c>
      <c r="E94" s="177" t="s">
        <v>160</v>
      </c>
      <c r="F94" s="178" t="s">
        <v>161</v>
      </c>
      <c r="G94" s="179" t="s">
        <v>94</v>
      </c>
      <c r="H94" s="180">
        <v>16.138000000000002</v>
      </c>
      <c r="I94" s="181"/>
      <c r="J94" s="182">
        <f>ROUND(I94*H94,2)</f>
        <v>0</v>
      </c>
      <c r="K94" s="178" t="s">
        <v>21</v>
      </c>
      <c r="L94" s="41"/>
      <c r="M94" s="183" t="s">
        <v>21</v>
      </c>
      <c r="N94" s="184" t="s">
        <v>43</v>
      </c>
      <c r="O94" s="66"/>
      <c r="P94" s="185">
        <f>O94*H94</f>
        <v>0</v>
      </c>
      <c r="Q94" s="185">
        <v>4.0000000000000001E-3</v>
      </c>
      <c r="R94" s="185">
        <f>Q94*H94</f>
        <v>6.4552000000000012E-2</v>
      </c>
      <c r="S94" s="185">
        <v>0</v>
      </c>
      <c r="T94" s="18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153</v>
      </c>
      <c r="AT94" s="187" t="s">
        <v>150</v>
      </c>
      <c r="AU94" s="187" t="s">
        <v>81</v>
      </c>
      <c r="AY94" s="19" t="s">
        <v>147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9" t="s">
        <v>77</v>
      </c>
      <c r="BK94" s="188">
        <f>ROUND(I94*H94,2)</f>
        <v>0</v>
      </c>
      <c r="BL94" s="19" t="s">
        <v>153</v>
      </c>
      <c r="BM94" s="187" t="s">
        <v>162</v>
      </c>
    </row>
    <row r="95" spans="1:65" s="2" customFormat="1" ht="19.5">
      <c r="A95" s="36"/>
      <c r="B95" s="37"/>
      <c r="C95" s="38"/>
      <c r="D95" s="189" t="s">
        <v>155</v>
      </c>
      <c r="E95" s="38"/>
      <c r="F95" s="190" t="s">
        <v>163</v>
      </c>
      <c r="G95" s="38"/>
      <c r="H95" s="38"/>
      <c r="I95" s="38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155</v>
      </c>
      <c r="AU95" s="19" t="s">
        <v>81</v>
      </c>
    </row>
    <row r="96" spans="1:65" s="14" customFormat="1">
      <c r="B96" s="202"/>
      <c r="C96" s="203"/>
      <c r="D96" s="189" t="s">
        <v>157</v>
      </c>
      <c r="E96" s="204" t="s">
        <v>21</v>
      </c>
      <c r="F96" s="205" t="s">
        <v>113</v>
      </c>
      <c r="G96" s="203"/>
      <c r="H96" s="206">
        <v>16.138000000000002</v>
      </c>
      <c r="I96" s="203"/>
      <c r="J96" s="203"/>
      <c r="K96" s="203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157</v>
      </c>
      <c r="AU96" s="211" t="s">
        <v>81</v>
      </c>
      <c r="AV96" s="14" t="s">
        <v>81</v>
      </c>
      <c r="AW96" s="14" t="s">
        <v>33</v>
      </c>
      <c r="AX96" s="14" t="s">
        <v>77</v>
      </c>
      <c r="AY96" s="211" t="s">
        <v>147</v>
      </c>
    </row>
    <row r="97" spans="1:65" s="2" customFormat="1" ht="16.5" customHeight="1">
      <c r="A97" s="36"/>
      <c r="B97" s="37"/>
      <c r="C97" s="176" t="s">
        <v>84</v>
      </c>
      <c r="D97" s="176" t="s">
        <v>150</v>
      </c>
      <c r="E97" s="177" t="s">
        <v>164</v>
      </c>
      <c r="F97" s="178" t="s">
        <v>165</v>
      </c>
      <c r="G97" s="179" t="s">
        <v>94</v>
      </c>
      <c r="H97" s="180">
        <v>142.15600000000001</v>
      </c>
      <c r="I97" s="181"/>
      <c r="J97" s="182">
        <f>ROUND(I97*H97,2)</f>
        <v>0</v>
      </c>
      <c r="K97" s="178" t="s">
        <v>21</v>
      </c>
      <c r="L97" s="41"/>
      <c r="M97" s="183" t="s">
        <v>21</v>
      </c>
      <c r="N97" s="184" t="s">
        <v>43</v>
      </c>
      <c r="O97" s="66"/>
      <c r="P97" s="185">
        <f>O97*H97</f>
        <v>0</v>
      </c>
      <c r="Q97" s="185">
        <v>4.9840000000000002E-2</v>
      </c>
      <c r="R97" s="185">
        <f>Q97*H97</f>
        <v>7.0850550400000003</v>
      </c>
      <c r="S97" s="185">
        <v>0</v>
      </c>
      <c r="T97" s="18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7" t="s">
        <v>153</v>
      </c>
      <c r="AT97" s="187" t="s">
        <v>150</v>
      </c>
      <c r="AU97" s="187" t="s">
        <v>81</v>
      </c>
      <c r="AY97" s="19" t="s">
        <v>147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77</v>
      </c>
      <c r="BK97" s="188">
        <f>ROUND(I97*H97,2)</f>
        <v>0</v>
      </c>
      <c r="BL97" s="19" t="s">
        <v>153</v>
      </c>
      <c r="BM97" s="187" t="s">
        <v>166</v>
      </c>
    </row>
    <row r="98" spans="1:65" s="14" customFormat="1">
      <c r="B98" s="202"/>
      <c r="C98" s="203"/>
      <c r="D98" s="189" t="s">
        <v>157</v>
      </c>
      <c r="E98" s="204" t="s">
        <v>21</v>
      </c>
      <c r="F98" s="205" t="s">
        <v>109</v>
      </c>
      <c r="G98" s="203"/>
      <c r="H98" s="206">
        <v>142.15600000000001</v>
      </c>
      <c r="I98" s="203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157</v>
      </c>
      <c r="AU98" s="211" t="s">
        <v>81</v>
      </c>
      <c r="AV98" s="14" t="s">
        <v>81</v>
      </c>
      <c r="AW98" s="14" t="s">
        <v>33</v>
      </c>
      <c r="AX98" s="14" t="s">
        <v>77</v>
      </c>
      <c r="AY98" s="211" t="s">
        <v>147</v>
      </c>
    </row>
    <row r="99" spans="1:65" s="2" customFormat="1" ht="24.2" customHeight="1">
      <c r="A99" s="36"/>
      <c r="B99" s="37"/>
      <c r="C99" s="176" t="s">
        <v>153</v>
      </c>
      <c r="D99" s="176" t="s">
        <v>150</v>
      </c>
      <c r="E99" s="177" t="s">
        <v>167</v>
      </c>
      <c r="F99" s="178" t="s">
        <v>168</v>
      </c>
      <c r="G99" s="179" t="s">
        <v>94</v>
      </c>
      <c r="H99" s="180">
        <v>71.078000000000003</v>
      </c>
      <c r="I99" s="181"/>
      <c r="J99" s="182">
        <f>ROUND(I99*H99,2)</f>
        <v>0</v>
      </c>
      <c r="K99" s="178" t="s">
        <v>169</v>
      </c>
      <c r="L99" s="41"/>
      <c r="M99" s="183" t="s">
        <v>21</v>
      </c>
      <c r="N99" s="184" t="s">
        <v>43</v>
      </c>
      <c r="O99" s="66"/>
      <c r="P99" s="185">
        <f>O99*H99</f>
        <v>0</v>
      </c>
      <c r="Q99" s="185">
        <v>2.3999999999999998E-3</v>
      </c>
      <c r="R99" s="185">
        <f>Q99*H99</f>
        <v>0.17058719999999999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153</v>
      </c>
      <c r="AT99" s="187" t="s">
        <v>150</v>
      </c>
      <c r="AU99" s="187" t="s">
        <v>81</v>
      </c>
      <c r="AY99" s="19" t="s">
        <v>147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77</v>
      </c>
      <c r="BK99" s="188">
        <f>ROUND(I99*H99,2)</f>
        <v>0</v>
      </c>
      <c r="BL99" s="19" t="s">
        <v>153</v>
      </c>
      <c r="BM99" s="187" t="s">
        <v>170</v>
      </c>
    </row>
    <row r="100" spans="1:65" s="2" customFormat="1">
      <c r="A100" s="36"/>
      <c r="B100" s="37"/>
      <c r="C100" s="38"/>
      <c r="D100" s="212" t="s">
        <v>171</v>
      </c>
      <c r="E100" s="38"/>
      <c r="F100" s="213" t="s">
        <v>172</v>
      </c>
      <c r="G100" s="38"/>
      <c r="H100" s="38"/>
      <c r="I100" s="38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171</v>
      </c>
      <c r="AU100" s="19" t="s">
        <v>81</v>
      </c>
    </row>
    <row r="101" spans="1:65" s="14" customFormat="1">
      <c r="B101" s="202"/>
      <c r="C101" s="203"/>
      <c r="D101" s="189" t="s">
        <v>157</v>
      </c>
      <c r="E101" s="204" t="s">
        <v>21</v>
      </c>
      <c r="F101" s="205" t="s">
        <v>173</v>
      </c>
      <c r="G101" s="203"/>
      <c r="H101" s="206">
        <v>71.078000000000003</v>
      </c>
      <c r="I101" s="203"/>
      <c r="J101" s="203"/>
      <c r="K101" s="203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157</v>
      </c>
      <c r="AU101" s="211" t="s">
        <v>81</v>
      </c>
      <c r="AV101" s="14" t="s">
        <v>81</v>
      </c>
      <c r="AW101" s="14" t="s">
        <v>33</v>
      </c>
      <c r="AX101" s="14" t="s">
        <v>77</v>
      </c>
      <c r="AY101" s="211" t="s">
        <v>147</v>
      </c>
    </row>
    <row r="102" spans="1:65" s="2" customFormat="1" ht="24.2" customHeight="1">
      <c r="A102" s="36"/>
      <c r="B102" s="37"/>
      <c r="C102" s="176" t="s">
        <v>174</v>
      </c>
      <c r="D102" s="176" t="s">
        <v>150</v>
      </c>
      <c r="E102" s="177" t="s">
        <v>175</v>
      </c>
      <c r="F102" s="178" t="s">
        <v>176</v>
      </c>
      <c r="G102" s="179" t="s">
        <v>94</v>
      </c>
      <c r="H102" s="180">
        <v>71.078000000000003</v>
      </c>
      <c r="I102" s="181"/>
      <c r="J102" s="182">
        <f>ROUND(I102*H102,2)</f>
        <v>0</v>
      </c>
      <c r="K102" s="178" t="s">
        <v>169</v>
      </c>
      <c r="L102" s="41"/>
      <c r="M102" s="183" t="s">
        <v>21</v>
      </c>
      <c r="N102" s="184" t="s">
        <v>43</v>
      </c>
      <c r="O102" s="66"/>
      <c r="P102" s="185">
        <f>O102*H102</f>
        <v>0</v>
      </c>
      <c r="Q102" s="185">
        <v>3.2000000000000002E-3</v>
      </c>
      <c r="R102" s="185">
        <f>Q102*H102</f>
        <v>0.22744960000000003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153</v>
      </c>
      <c r="AT102" s="187" t="s">
        <v>150</v>
      </c>
      <c r="AU102" s="187" t="s">
        <v>81</v>
      </c>
      <c r="AY102" s="19" t="s">
        <v>147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77</v>
      </c>
      <c r="BK102" s="188">
        <f>ROUND(I102*H102,2)</f>
        <v>0</v>
      </c>
      <c r="BL102" s="19" t="s">
        <v>153</v>
      </c>
      <c r="BM102" s="187" t="s">
        <v>177</v>
      </c>
    </row>
    <row r="103" spans="1:65" s="2" customFormat="1">
      <c r="A103" s="36"/>
      <c r="B103" s="37"/>
      <c r="C103" s="38"/>
      <c r="D103" s="212" t="s">
        <v>171</v>
      </c>
      <c r="E103" s="38"/>
      <c r="F103" s="213" t="s">
        <v>178</v>
      </c>
      <c r="G103" s="38"/>
      <c r="H103" s="38"/>
      <c r="I103" s="38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171</v>
      </c>
      <c r="AU103" s="19" t="s">
        <v>81</v>
      </c>
    </row>
    <row r="104" spans="1:65" s="14" customFormat="1">
      <c r="B104" s="202"/>
      <c r="C104" s="203"/>
      <c r="D104" s="189" t="s">
        <v>157</v>
      </c>
      <c r="E104" s="204" t="s">
        <v>21</v>
      </c>
      <c r="F104" s="205" t="s">
        <v>173</v>
      </c>
      <c r="G104" s="203"/>
      <c r="H104" s="206">
        <v>71.078000000000003</v>
      </c>
      <c r="I104" s="203"/>
      <c r="J104" s="203"/>
      <c r="K104" s="203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157</v>
      </c>
      <c r="AU104" s="211" t="s">
        <v>81</v>
      </c>
      <c r="AV104" s="14" t="s">
        <v>81</v>
      </c>
      <c r="AW104" s="14" t="s">
        <v>33</v>
      </c>
      <c r="AX104" s="14" t="s">
        <v>77</v>
      </c>
      <c r="AY104" s="211" t="s">
        <v>147</v>
      </c>
    </row>
    <row r="105" spans="1:65" s="2" customFormat="1" ht="16.5" customHeight="1">
      <c r="A105" s="36"/>
      <c r="B105" s="37"/>
      <c r="C105" s="214" t="s">
        <v>148</v>
      </c>
      <c r="D105" s="214" t="s">
        <v>179</v>
      </c>
      <c r="E105" s="215" t="s">
        <v>180</v>
      </c>
      <c r="F105" s="216" t="s">
        <v>181</v>
      </c>
      <c r="G105" s="217" t="s">
        <v>94</v>
      </c>
      <c r="H105" s="218">
        <v>159.499</v>
      </c>
      <c r="I105" s="219"/>
      <c r="J105" s="220">
        <f>ROUND(I105*H105,2)</f>
        <v>0</v>
      </c>
      <c r="K105" s="216" t="s">
        <v>21</v>
      </c>
      <c r="L105" s="221"/>
      <c r="M105" s="222" t="s">
        <v>21</v>
      </c>
      <c r="N105" s="223" t="s">
        <v>43</v>
      </c>
      <c r="O105" s="66"/>
      <c r="P105" s="185">
        <f>O105*H105</f>
        <v>0</v>
      </c>
      <c r="Q105" s="185">
        <v>0.15</v>
      </c>
      <c r="R105" s="185">
        <f>Q105*H105</f>
        <v>23.924849999999999</v>
      </c>
      <c r="S105" s="185">
        <v>0</v>
      </c>
      <c r="T105" s="18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7" t="s">
        <v>182</v>
      </c>
      <c r="AT105" s="187" t="s">
        <v>179</v>
      </c>
      <c r="AU105" s="187" t="s">
        <v>81</v>
      </c>
      <c r="AY105" s="19" t="s">
        <v>147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9" t="s">
        <v>77</v>
      </c>
      <c r="BK105" s="188">
        <f>ROUND(I105*H105,2)</f>
        <v>0</v>
      </c>
      <c r="BL105" s="19" t="s">
        <v>153</v>
      </c>
      <c r="BM105" s="187" t="s">
        <v>183</v>
      </c>
    </row>
    <row r="106" spans="1:65" s="14" customFormat="1">
      <c r="B106" s="202"/>
      <c r="C106" s="203"/>
      <c r="D106" s="189" t="s">
        <v>157</v>
      </c>
      <c r="E106" s="204" t="s">
        <v>21</v>
      </c>
      <c r="F106" s="205" t="s">
        <v>184</v>
      </c>
      <c r="G106" s="203"/>
      <c r="H106" s="206">
        <v>156.37200000000001</v>
      </c>
      <c r="I106" s="203"/>
      <c r="J106" s="203"/>
      <c r="K106" s="203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157</v>
      </c>
      <c r="AU106" s="211" t="s">
        <v>81</v>
      </c>
      <c r="AV106" s="14" t="s">
        <v>81</v>
      </c>
      <c r="AW106" s="14" t="s">
        <v>33</v>
      </c>
      <c r="AX106" s="14" t="s">
        <v>77</v>
      </c>
      <c r="AY106" s="211" t="s">
        <v>147</v>
      </c>
    </row>
    <row r="107" spans="1:65" s="14" customFormat="1">
      <c r="B107" s="202"/>
      <c r="C107" s="203"/>
      <c r="D107" s="189" t="s">
        <v>157</v>
      </c>
      <c r="E107" s="203"/>
      <c r="F107" s="205" t="s">
        <v>185</v>
      </c>
      <c r="G107" s="203"/>
      <c r="H107" s="206">
        <v>159.499</v>
      </c>
      <c r="I107" s="203"/>
      <c r="J107" s="203"/>
      <c r="K107" s="203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157</v>
      </c>
      <c r="AU107" s="211" t="s">
        <v>81</v>
      </c>
      <c r="AV107" s="14" t="s">
        <v>81</v>
      </c>
      <c r="AW107" s="14" t="s">
        <v>4</v>
      </c>
      <c r="AX107" s="14" t="s">
        <v>77</v>
      </c>
      <c r="AY107" s="211" t="s">
        <v>147</v>
      </c>
    </row>
    <row r="108" spans="1:65" s="2" customFormat="1" ht="16.5" customHeight="1">
      <c r="A108" s="36"/>
      <c r="B108" s="37"/>
      <c r="C108" s="176" t="s">
        <v>186</v>
      </c>
      <c r="D108" s="176" t="s">
        <v>150</v>
      </c>
      <c r="E108" s="177" t="s">
        <v>187</v>
      </c>
      <c r="F108" s="178" t="s">
        <v>188</v>
      </c>
      <c r="G108" s="179" t="s">
        <v>102</v>
      </c>
      <c r="H108" s="180">
        <v>34.715000000000003</v>
      </c>
      <c r="I108" s="181"/>
      <c r="J108" s="182">
        <f>ROUND(I108*H108,2)</f>
        <v>0</v>
      </c>
      <c r="K108" s="178" t="s">
        <v>21</v>
      </c>
      <c r="L108" s="41"/>
      <c r="M108" s="183" t="s">
        <v>21</v>
      </c>
      <c r="N108" s="184" t="s">
        <v>43</v>
      </c>
      <c r="O108" s="66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7" t="s">
        <v>153</v>
      </c>
      <c r="AT108" s="187" t="s">
        <v>150</v>
      </c>
      <c r="AU108" s="187" t="s">
        <v>81</v>
      </c>
      <c r="AY108" s="19" t="s">
        <v>147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9" t="s">
        <v>77</v>
      </c>
      <c r="BK108" s="188">
        <f>ROUND(I108*H108,2)</f>
        <v>0</v>
      </c>
      <c r="BL108" s="19" t="s">
        <v>153</v>
      </c>
      <c r="BM108" s="187" t="s">
        <v>189</v>
      </c>
    </row>
    <row r="109" spans="1:65" s="14" customFormat="1">
      <c r="B109" s="202"/>
      <c r="C109" s="203"/>
      <c r="D109" s="189" t="s">
        <v>157</v>
      </c>
      <c r="E109" s="204" t="s">
        <v>21</v>
      </c>
      <c r="F109" s="205" t="s">
        <v>190</v>
      </c>
      <c r="G109" s="203"/>
      <c r="H109" s="206">
        <v>34.715000000000003</v>
      </c>
      <c r="I109" s="203"/>
      <c r="J109" s="203"/>
      <c r="K109" s="203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157</v>
      </c>
      <c r="AU109" s="211" t="s">
        <v>81</v>
      </c>
      <c r="AV109" s="14" t="s">
        <v>81</v>
      </c>
      <c r="AW109" s="14" t="s">
        <v>33</v>
      </c>
      <c r="AX109" s="14" t="s">
        <v>77</v>
      </c>
      <c r="AY109" s="211" t="s">
        <v>147</v>
      </c>
    </row>
    <row r="110" spans="1:65" s="12" customFormat="1" ht="22.9" customHeight="1">
      <c r="B110" s="160"/>
      <c r="C110" s="161"/>
      <c r="D110" s="162" t="s">
        <v>71</v>
      </c>
      <c r="E110" s="174" t="s">
        <v>191</v>
      </c>
      <c r="F110" s="174" t="s">
        <v>192</v>
      </c>
      <c r="G110" s="161"/>
      <c r="H110" s="161"/>
      <c r="I110" s="161"/>
      <c r="J110" s="175">
        <f>BK110</f>
        <v>0</v>
      </c>
      <c r="K110" s="161"/>
      <c r="L110" s="166"/>
      <c r="M110" s="167"/>
      <c r="N110" s="168"/>
      <c r="O110" s="168"/>
      <c r="P110" s="169">
        <f>SUM(P111:P176)</f>
        <v>0</v>
      </c>
      <c r="Q110" s="168"/>
      <c r="R110" s="169">
        <f>SUM(R111:R176)</f>
        <v>2.1515600000000003E-3</v>
      </c>
      <c r="S110" s="168"/>
      <c r="T110" s="170">
        <f>SUM(T111:T176)</f>
        <v>15.630004</v>
      </c>
      <c r="AR110" s="171" t="s">
        <v>77</v>
      </c>
      <c r="AT110" s="172" t="s">
        <v>71</v>
      </c>
      <c r="AU110" s="172" t="s">
        <v>77</v>
      </c>
      <c r="AY110" s="171" t="s">
        <v>147</v>
      </c>
      <c r="BK110" s="173">
        <f>SUM(BK111:BK176)</f>
        <v>0</v>
      </c>
    </row>
    <row r="111" spans="1:65" s="2" customFormat="1" ht="16.5" customHeight="1">
      <c r="A111" s="36"/>
      <c r="B111" s="37"/>
      <c r="C111" s="176" t="s">
        <v>182</v>
      </c>
      <c r="D111" s="176" t="s">
        <v>150</v>
      </c>
      <c r="E111" s="177" t="s">
        <v>193</v>
      </c>
      <c r="F111" s="178" t="s">
        <v>194</v>
      </c>
      <c r="G111" s="179" t="s">
        <v>94</v>
      </c>
      <c r="H111" s="180">
        <v>204.13200000000001</v>
      </c>
      <c r="I111" s="181"/>
      <c r="J111" s="182">
        <f>ROUND(I111*H111,2)</f>
        <v>0</v>
      </c>
      <c r="K111" s="178" t="s">
        <v>21</v>
      </c>
      <c r="L111" s="41"/>
      <c r="M111" s="183" t="s">
        <v>21</v>
      </c>
      <c r="N111" s="184" t="s">
        <v>43</v>
      </c>
      <c r="O111" s="66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7" t="s">
        <v>153</v>
      </c>
      <c r="AT111" s="187" t="s">
        <v>150</v>
      </c>
      <c r="AU111" s="187" t="s">
        <v>81</v>
      </c>
      <c r="AY111" s="19" t="s">
        <v>147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19" t="s">
        <v>77</v>
      </c>
      <c r="BK111" s="188">
        <f>ROUND(I111*H111,2)</f>
        <v>0</v>
      </c>
      <c r="BL111" s="19" t="s">
        <v>153</v>
      </c>
      <c r="BM111" s="187" t="s">
        <v>195</v>
      </c>
    </row>
    <row r="112" spans="1:65" s="14" customFormat="1">
      <c r="B112" s="202"/>
      <c r="C112" s="203"/>
      <c r="D112" s="189" t="s">
        <v>157</v>
      </c>
      <c r="E112" s="204" t="s">
        <v>21</v>
      </c>
      <c r="F112" s="205" t="s">
        <v>196</v>
      </c>
      <c r="G112" s="203"/>
      <c r="H112" s="206">
        <v>204.13200000000001</v>
      </c>
      <c r="I112" s="203"/>
      <c r="J112" s="203"/>
      <c r="K112" s="203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157</v>
      </c>
      <c r="AU112" s="211" t="s">
        <v>81</v>
      </c>
      <c r="AV112" s="14" t="s">
        <v>81</v>
      </c>
      <c r="AW112" s="14" t="s">
        <v>33</v>
      </c>
      <c r="AX112" s="14" t="s">
        <v>77</v>
      </c>
      <c r="AY112" s="211" t="s">
        <v>147</v>
      </c>
    </row>
    <row r="113" spans="1:65" s="2" customFormat="1" ht="33" customHeight="1">
      <c r="A113" s="36"/>
      <c r="B113" s="37"/>
      <c r="C113" s="176" t="s">
        <v>191</v>
      </c>
      <c r="D113" s="176" t="s">
        <v>150</v>
      </c>
      <c r="E113" s="177" t="s">
        <v>197</v>
      </c>
      <c r="F113" s="178" t="s">
        <v>198</v>
      </c>
      <c r="G113" s="179" t="s">
        <v>199</v>
      </c>
      <c r="H113" s="180">
        <v>1</v>
      </c>
      <c r="I113" s="181"/>
      <c r="J113" s="182">
        <f>ROUND(I113*H113,2)</f>
        <v>0</v>
      </c>
      <c r="K113" s="178" t="s">
        <v>169</v>
      </c>
      <c r="L113" s="41"/>
      <c r="M113" s="183" t="s">
        <v>21</v>
      </c>
      <c r="N113" s="184" t="s">
        <v>43</v>
      </c>
      <c r="O113" s="66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7" t="s">
        <v>153</v>
      </c>
      <c r="AT113" s="187" t="s">
        <v>150</v>
      </c>
      <c r="AU113" s="187" t="s">
        <v>81</v>
      </c>
      <c r="AY113" s="19" t="s">
        <v>147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19" t="s">
        <v>77</v>
      </c>
      <c r="BK113" s="188">
        <f>ROUND(I113*H113,2)</f>
        <v>0</v>
      </c>
      <c r="BL113" s="19" t="s">
        <v>153</v>
      </c>
      <c r="BM113" s="187" t="s">
        <v>200</v>
      </c>
    </row>
    <row r="114" spans="1:65" s="2" customFormat="1">
      <c r="A114" s="36"/>
      <c r="B114" s="37"/>
      <c r="C114" s="38"/>
      <c r="D114" s="212" t="s">
        <v>171</v>
      </c>
      <c r="E114" s="38"/>
      <c r="F114" s="213" t="s">
        <v>201</v>
      </c>
      <c r="G114" s="38"/>
      <c r="H114" s="38"/>
      <c r="I114" s="38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171</v>
      </c>
      <c r="AU114" s="19" t="s">
        <v>81</v>
      </c>
    </row>
    <row r="115" spans="1:65" s="2" customFormat="1" ht="24.2" customHeight="1">
      <c r="A115" s="36"/>
      <c r="B115" s="37"/>
      <c r="C115" s="176" t="s">
        <v>202</v>
      </c>
      <c r="D115" s="176" t="s">
        <v>150</v>
      </c>
      <c r="E115" s="177" t="s">
        <v>203</v>
      </c>
      <c r="F115" s="178" t="s">
        <v>204</v>
      </c>
      <c r="G115" s="179" t="s">
        <v>94</v>
      </c>
      <c r="H115" s="180">
        <v>33.6</v>
      </c>
      <c r="I115" s="181"/>
      <c r="J115" s="182">
        <f>ROUND(I115*H115,2)</f>
        <v>0</v>
      </c>
      <c r="K115" s="178" t="s">
        <v>169</v>
      </c>
      <c r="L115" s="41"/>
      <c r="M115" s="183" t="s">
        <v>21</v>
      </c>
      <c r="N115" s="184" t="s">
        <v>43</v>
      </c>
      <c r="O115" s="66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7" t="s">
        <v>153</v>
      </c>
      <c r="AT115" s="187" t="s">
        <v>150</v>
      </c>
      <c r="AU115" s="187" t="s">
        <v>81</v>
      </c>
      <c r="AY115" s="19" t="s">
        <v>147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19" t="s">
        <v>77</v>
      </c>
      <c r="BK115" s="188">
        <f>ROUND(I115*H115,2)</f>
        <v>0</v>
      </c>
      <c r="BL115" s="19" t="s">
        <v>153</v>
      </c>
      <c r="BM115" s="187" t="s">
        <v>205</v>
      </c>
    </row>
    <row r="116" spans="1:65" s="2" customFormat="1">
      <c r="A116" s="36"/>
      <c r="B116" s="37"/>
      <c r="C116" s="38"/>
      <c r="D116" s="212" t="s">
        <v>171</v>
      </c>
      <c r="E116" s="38"/>
      <c r="F116" s="213" t="s">
        <v>206</v>
      </c>
      <c r="G116" s="38"/>
      <c r="H116" s="38"/>
      <c r="I116" s="38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171</v>
      </c>
      <c r="AU116" s="19" t="s">
        <v>81</v>
      </c>
    </row>
    <row r="117" spans="1:65" s="14" customFormat="1">
      <c r="B117" s="202"/>
      <c r="C117" s="203"/>
      <c r="D117" s="189" t="s">
        <v>157</v>
      </c>
      <c r="E117" s="204" t="s">
        <v>21</v>
      </c>
      <c r="F117" s="205" t="s">
        <v>207</v>
      </c>
      <c r="G117" s="203"/>
      <c r="H117" s="206">
        <v>33.6</v>
      </c>
      <c r="I117" s="203"/>
      <c r="J117" s="203"/>
      <c r="K117" s="203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157</v>
      </c>
      <c r="AU117" s="211" t="s">
        <v>81</v>
      </c>
      <c r="AV117" s="14" t="s">
        <v>81</v>
      </c>
      <c r="AW117" s="14" t="s">
        <v>33</v>
      </c>
      <c r="AX117" s="14" t="s">
        <v>72</v>
      </c>
      <c r="AY117" s="211" t="s">
        <v>147</v>
      </c>
    </row>
    <row r="118" spans="1:65" s="15" customFormat="1">
      <c r="B118" s="224"/>
      <c r="C118" s="225"/>
      <c r="D118" s="189" t="s">
        <v>157</v>
      </c>
      <c r="E118" s="226" t="s">
        <v>92</v>
      </c>
      <c r="F118" s="227" t="s">
        <v>208</v>
      </c>
      <c r="G118" s="225"/>
      <c r="H118" s="228">
        <v>33.6</v>
      </c>
      <c r="I118" s="225"/>
      <c r="J118" s="225"/>
      <c r="K118" s="225"/>
      <c r="L118" s="229"/>
      <c r="M118" s="230"/>
      <c r="N118" s="231"/>
      <c r="O118" s="231"/>
      <c r="P118" s="231"/>
      <c r="Q118" s="231"/>
      <c r="R118" s="231"/>
      <c r="S118" s="231"/>
      <c r="T118" s="232"/>
      <c r="AT118" s="233" t="s">
        <v>157</v>
      </c>
      <c r="AU118" s="233" t="s">
        <v>81</v>
      </c>
      <c r="AV118" s="15" t="s">
        <v>153</v>
      </c>
      <c r="AW118" s="15" t="s">
        <v>33</v>
      </c>
      <c r="AX118" s="15" t="s">
        <v>77</v>
      </c>
      <c r="AY118" s="233" t="s">
        <v>147</v>
      </c>
    </row>
    <row r="119" spans="1:65" s="2" customFormat="1" ht="24.2" customHeight="1">
      <c r="A119" s="36"/>
      <c r="B119" s="37"/>
      <c r="C119" s="176" t="s">
        <v>209</v>
      </c>
      <c r="D119" s="176" t="s">
        <v>150</v>
      </c>
      <c r="E119" s="177" t="s">
        <v>210</v>
      </c>
      <c r="F119" s="178" t="s">
        <v>211</v>
      </c>
      <c r="G119" s="179" t="s">
        <v>94</v>
      </c>
      <c r="H119" s="180">
        <v>2016</v>
      </c>
      <c r="I119" s="181"/>
      <c r="J119" s="182">
        <f>ROUND(I119*H119,2)</f>
        <v>0</v>
      </c>
      <c r="K119" s="178" t="s">
        <v>169</v>
      </c>
      <c r="L119" s="41"/>
      <c r="M119" s="183" t="s">
        <v>21</v>
      </c>
      <c r="N119" s="184" t="s">
        <v>43</v>
      </c>
      <c r="O119" s="66"/>
      <c r="P119" s="185">
        <f>O119*H119</f>
        <v>0</v>
      </c>
      <c r="Q119" s="185">
        <v>0</v>
      </c>
      <c r="R119" s="185">
        <f>Q119*H119</f>
        <v>0</v>
      </c>
      <c r="S119" s="185">
        <v>0</v>
      </c>
      <c r="T119" s="18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7" t="s">
        <v>153</v>
      </c>
      <c r="AT119" s="187" t="s">
        <v>150</v>
      </c>
      <c r="AU119" s="187" t="s">
        <v>81</v>
      </c>
      <c r="AY119" s="19" t="s">
        <v>147</v>
      </c>
      <c r="BE119" s="188">
        <f>IF(N119="základní",J119,0)</f>
        <v>0</v>
      </c>
      <c r="BF119" s="188">
        <f>IF(N119="snížená",J119,0)</f>
        <v>0</v>
      </c>
      <c r="BG119" s="188">
        <f>IF(N119="zákl. přenesená",J119,0)</f>
        <v>0</v>
      </c>
      <c r="BH119" s="188">
        <f>IF(N119="sníž. přenesená",J119,0)</f>
        <v>0</v>
      </c>
      <c r="BI119" s="188">
        <f>IF(N119="nulová",J119,0)</f>
        <v>0</v>
      </c>
      <c r="BJ119" s="19" t="s">
        <v>77</v>
      </c>
      <c r="BK119" s="188">
        <f>ROUND(I119*H119,2)</f>
        <v>0</v>
      </c>
      <c r="BL119" s="19" t="s">
        <v>153</v>
      </c>
      <c r="BM119" s="187" t="s">
        <v>212</v>
      </c>
    </row>
    <row r="120" spans="1:65" s="2" customFormat="1">
      <c r="A120" s="36"/>
      <c r="B120" s="37"/>
      <c r="C120" s="38"/>
      <c r="D120" s="212" t="s">
        <v>171</v>
      </c>
      <c r="E120" s="38"/>
      <c r="F120" s="213" t="s">
        <v>213</v>
      </c>
      <c r="G120" s="38"/>
      <c r="H120" s="38"/>
      <c r="I120" s="38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171</v>
      </c>
      <c r="AU120" s="19" t="s">
        <v>81</v>
      </c>
    </row>
    <row r="121" spans="1:65" s="14" customFormat="1">
      <c r="B121" s="202"/>
      <c r="C121" s="203"/>
      <c r="D121" s="189" t="s">
        <v>157</v>
      </c>
      <c r="E121" s="204" t="s">
        <v>21</v>
      </c>
      <c r="F121" s="205" t="s">
        <v>214</v>
      </c>
      <c r="G121" s="203"/>
      <c r="H121" s="206">
        <v>2016</v>
      </c>
      <c r="I121" s="203"/>
      <c r="J121" s="203"/>
      <c r="K121" s="203"/>
      <c r="L121" s="207"/>
      <c r="M121" s="208"/>
      <c r="N121" s="209"/>
      <c r="O121" s="209"/>
      <c r="P121" s="209"/>
      <c r="Q121" s="209"/>
      <c r="R121" s="209"/>
      <c r="S121" s="209"/>
      <c r="T121" s="210"/>
      <c r="AT121" s="211" t="s">
        <v>157</v>
      </c>
      <c r="AU121" s="211" t="s">
        <v>81</v>
      </c>
      <c r="AV121" s="14" t="s">
        <v>81</v>
      </c>
      <c r="AW121" s="14" t="s">
        <v>33</v>
      </c>
      <c r="AX121" s="14" t="s">
        <v>77</v>
      </c>
      <c r="AY121" s="211" t="s">
        <v>147</v>
      </c>
    </row>
    <row r="122" spans="1:65" s="2" customFormat="1" ht="24.2" customHeight="1">
      <c r="A122" s="36"/>
      <c r="B122" s="37"/>
      <c r="C122" s="176" t="s">
        <v>215</v>
      </c>
      <c r="D122" s="176" t="s">
        <v>150</v>
      </c>
      <c r="E122" s="177" t="s">
        <v>216</v>
      </c>
      <c r="F122" s="178" t="s">
        <v>217</v>
      </c>
      <c r="G122" s="179" t="s">
        <v>94</v>
      </c>
      <c r="H122" s="180">
        <v>33.6</v>
      </c>
      <c r="I122" s="181"/>
      <c r="J122" s="182">
        <f>ROUND(I122*H122,2)</f>
        <v>0</v>
      </c>
      <c r="K122" s="178" t="s">
        <v>169</v>
      </c>
      <c r="L122" s="41"/>
      <c r="M122" s="183" t="s">
        <v>21</v>
      </c>
      <c r="N122" s="184" t="s">
        <v>43</v>
      </c>
      <c r="O122" s="66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7" t="s">
        <v>153</v>
      </c>
      <c r="AT122" s="187" t="s">
        <v>150</v>
      </c>
      <c r="AU122" s="187" t="s">
        <v>81</v>
      </c>
      <c r="AY122" s="19" t="s">
        <v>147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19" t="s">
        <v>77</v>
      </c>
      <c r="BK122" s="188">
        <f>ROUND(I122*H122,2)</f>
        <v>0</v>
      </c>
      <c r="BL122" s="19" t="s">
        <v>153</v>
      </c>
      <c r="BM122" s="187" t="s">
        <v>218</v>
      </c>
    </row>
    <row r="123" spans="1:65" s="2" customFormat="1">
      <c r="A123" s="36"/>
      <c r="B123" s="37"/>
      <c r="C123" s="38"/>
      <c r="D123" s="212" t="s">
        <v>171</v>
      </c>
      <c r="E123" s="38"/>
      <c r="F123" s="213" t="s">
        <v>219</v>
      </c>
      <c r="G123" s="38"/>
      <c r="H123" s="38"/>
      <c r="I123" s="38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171</v>
      </c>
      <c r="AU123" s="19" t="s">
        <v>81</v>
      </c>
    </row>
    <row r="124" spans="1:65" s="14" customFormat="1">
      <c r="B124" s="202"/>
      <c r="C124" s="203"/>
      <c r="D124" s="189" t="s">
        <v>157</v>
      </c>
      <c r="E124" s="204" t="s">
        <v>21</v>
      </c>
      <c r="F124" s="205" t="s">
        <v>92</v>
      </c>
      <c r="G124" s="203"/>
      <c r="H124" s="206">
        <v>33.6</v>
      </c>
      <c r="I124" s="203"/>
      <c r="J124" s="203"/>
      <c r="K124" s="203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157</v>
      </c>
      <c r="AU124" s="211" t="s">
        <v>81</v>
      </c>
      <c r="AV124" s="14" t="s">
        <v>81</v>
      </c>
      <c r="AW124" s="14" t="s">
        <v>33</v>
      </c>
      <c r="AX124" s="14" t="s">
        <v>77</v>
      </c>
      <c r="AY124" s="211" t="s">
        <v>147</v>
      </c>
    </row>
    <row r="125" spans="1:65" s="2" customFormat="1" ht="24.2" customHeight="1">
      <c r="A125" s="36"/>
      <c r="B125" s="37"/>
      <c r="C125" s="176" t="s">
        <v>220</v>
      </c>
      <c r="D125" s="176" t="s">
        <v>150</v>
      </c>
      <c r="E125" s="177" t="s">
        <v>221</v>
      </c>
      <c r="F125" s="178" t="s">
        <v>222</v>
      </c>
      <c r="G125" s="179" t="s">
        <v>94</v>
      </c>
      <c r="H125" s="180">
        <v>1.736</v>
      </c>
      <c r="I125" s="181"/>
      <c r="J125" s="182">
        <f>ROUND(I125*H125,2)</f>
        <v>0</v>
      </c>
      <c r="K125" s="178" t="s">
        <v>169</v>
      </c>
      <c r="L125" s="41"/>
      <c r="M125" s="183" t="s">
        <v>21</v>
      </c>
      <c r="N125" s="184" t="s">
        <v>43</v>
      </c>
      <c r="O125" s="66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7" t="s">
        <v>153</v>
      </c>
      <c r="AT125" s="187" t="s">
        <v>150</v>
      </c>
      <c r="AU125" s="187" t="s">
        <v>81</v>
      </c>
      <c r="AY125" s="19" t="s">
        <v>147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9" t="s">
        <v>77</v>
      </c>
      <c r="BK125" s="188">
        <f>ROUND(I125*H125,2)</f>
        <v>0</v>
      </c>
      <c r="BL125" s="19" t="s">
        <v>153</v>
      </c>
      <c r="BM125" s="187" t="s">
        <v>223</v>
      </c>
    </row>
    <row r="126" spans="1:65" s="2" customFormat="1">
      <c r="A126" s="36"/>
      <c r="B126" s="37"/>
      <c r="C126" s="38"/>
      <c r="D126" s="212" t="s">
        <v>171</v>
      </c>
      <c r="E126" s="38"/>
      <c r="F126" s="213" t="s">
        <v>224</v>
      </c>
      <c r="G126" s="38"/>
      <c r="H126" s="38"/>
      <c r="I126" s="38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171</v>
      </c>
      <c r="AU126" s="19" t="s">
        <v>81</v>
      </c>
    </row>
    <row r="127" spans="1:65" s="13" customFormat="1">
      <c r="B127" s="193"/>
      <c r="C127" s="194"/>
      <c r="D127" s="189" t="s">
        <v>157</v>
      </c>
      <c r="E127" s="195" t="s">
        <v>21</v>
      </c>
      <c r="F127" s="196" t="s">
        <v>225</v>
      </c>
      <c r="G127" s="194"/>
      <c r="H127" s="195" t="s">
        <v>21</v>
      </c>
      <c r="I127" s="194"/>
      <c r="J127" s="194"/>
      <c r="K127" s="194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157</v>
      </c>
      <c r="AU127" s="201" t="s">
        <v>81</v>
      </c>
      <c r="AV127" s="13" t="s">
        <v>77</v>
      </c>
      <c r="AW127" s="13" t="s">
        <v>33</v>
      </c>
      <c r="AX127" s="13" t="s">
        <v>72</v>
      </c>
      <c r="AY127" s="201" t="s">
        <v>147</v>
      </c>
    </row>
    <row r="128" spans="1:65" s="14" customFormat="1">
      <c r="B128" s="202"/>
      <c r="C128" s="203"/>
      <c r="D128" s="189" t="s">
        <v>157</v>
      </c>
      <c r="E128" s="204" t="s">
        <v>21</v>
      </c>
      <c r="F128" s="205" t="s">
        <v>226</v>
      </c>
      <c r="G128" s="203"/>
      <c r="H128" s="206">
        <v>1.736</v>
      </c>
      <c r="I128" s="203"/>
      <c r="J128" s="203"/>
      <c r="K128" s="203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157</v>
      </c>
      <c r="AU128" s="211" t="s">
        <v>81</v>
      </c>
      <c r="AV128" s="14" t="s">
        <v>81</v>
      </c>
      <c r="AW128" s="14" t="s">
        <v>33</v>
      </c>
      <c r="AX128" s="14" t="s">
        <v>72</v>
      </c>
      <c r="AY128" s="211" t="s">
        <v>147</v>
      </c>
    </row>
    <row r="129" spans="1:65" s="15" customFormat="1">
      <c r="B129" s="224"/>
      <c r="C129" s="225"/>
      <c r="D129" s="189" t="s">
        <v>157</v>
      </c>
      <c r="E129" s="226" t="s">
        <v>117</v>
      </c>
      <c r="F129" s="227" t="s">
        <v>208</v>
      </c>
      <c r="G129" s="225"/>
      <c r="H129" s="228">
        <v>1.736</v>
      </c>
      <c r="I129" s="225"/>
      <c r="J129" s="225"/>
      <c r="K129" s="225"/>
      <c r="L129" s="229"/>
      <c r="M129" s="230"/>
      <c r="N129" s="231"/>
      <c r="O129" s="231"/>
      <c r="P129" s="231"/>
      <c r="Q129" s="231"/>
      <c r="R129" s="231"/>
      <c r="S129" s="231"/>
      <c r="T129" s="232"/>
      <c r="AT129" s="233" t="s">
        <v>157</v>
      </c>
      <c r="AU129" s="233" t="s">
        <v>81</v>
      </c>
      <c r="AV129" s="15" t="s">
        <v>153</v>
      </c>
      <c r="AW129" s="15" t="s">
        <v>33</v>
      </c>
      <c r="AX129" s="15" t="s">
        <v>77</v>
      </c>
      <c r="AY129" s="233" t="s">
        <v>147</v>
      </c>
    </row>
    <row r="130" spans="1:65" s="2" customFormat="1" ht="24.2" customHeight="1">
      <c r="A130" s="36"/>
      <c r="B130" s="37"/>
      <c r="C130" s="176" t="s">
        <v>227</v>
      </c>
      <c r="D130" s="176" t="s">
        <v>150</v>
      </c>
      <c r="E130" s="177" t="s">
        <v>228</v>
      </c>
      <c r="F130" s="178" t="s">
        <v>229</v>
      </c>
      <c r="G130" s="179" t="s">
        <v>94</v>
      </c>
      <c r="H130" s="180">
        <v>104.16</v>
      </c>
      <c r="I130" s="181"/>
      <c r="J130" s="182">
        <f>ROUND(I130*H130,2)</f>
        <v>0</v>
      </c>
      <c r="K130" s="178" t="s">
        <v>169</v>
      </c>
      <c r="L130" s="41"/>
      <c r="M130" s="183" t="s">
        <v>21</v>
      </c>
      <c r="N130" s="184" t="s">
        <v>43</v>
      </c>
      <c r="O130" s="66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153</v>
      </c>
      <c r="AT130" s="187" t="s">
        <v>150</v>
      </c>
      <c r="AU130" s="187" t="s">
        <v>81</v>
      </c>
      <c r="AY130" s="19" t="s">
        <v>147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9" t="s">
        <v>77</v>
      </c>
      <c r="BK130" s="188">
        <f>ROUND(I130*H130,2)</f>
        <v>0</v>
      </c>
      <c r="BL130" s="19" t="s">
        <v>153</v>
      </c>
      <c r="BM130" s="187" t="s">
        <v>230</v>
      </c>
    </row>
    <row r="131" spans="1:65" s="2" customFormat="1">
      <c r="A131" s="36"/>
      <c r="B131" s="37"/>
      <c r="C131" s="38"/>
      <c r="D131" s="212" t="s">
        <v>171</v>
      </c>
      <c r="E131" s="38"/>
      <c r="F131" s="213" t="s">
        <v>231</v>
      </c>
      <c r="G131" s="38"/>
      <c r="H131" s="38"/>
      <c r="I131" s="38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171</v>
      </c>
      <c r="AU131" s="19" t="s">
        <v>81</v>
      </c>
    </row>
    <row r="132" spans="1:65" s="14" customFormat="1">
      <c r="B132" s="202"/>
      <c r="C132" s="203"/>
      <c r="D132" s="189" t="s">
        <v>157</v>
      </c>
      <c r="E132" s="204" t="s">
        <v>21</v>
      </c>
      <c r="F132" s="205" t="s">
        <v>232</v>
      </c>
      <c r="G132" s="203"/>
      <c r="H132" s="206">
        <v>104.16</v>
      </c>
      <c r="I132" s="203"/>
      <c r="J132" s="203"/>
      <c r="K132" s="203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157</v>
      </c>
      <c r="AU132" s="211" t="s">
        <v>81</v>
      </c>
      <c r="AV132" s="14" t="s">
        <v>81</v>
      </c>
      <c r="AW132" s="14" t="s">
        <v>33</v>
      </c>
      <c r="AX132" s="14" t="s">
        <v>77</v>
      </c>
      <c r="AY132" s="211" t="s">
        <v>147</v>
      </c>
    </row>
    <row r="133" spans="1:65" s="2" customFormat="1" ht="24.2" customHeight="1">
      <c r="A133" s="36"/>
      <c r="B133" s="37"/>
      <c r="C133" s="176" t="s">
        <v>8</v>
      </c>
      <c r="D133" s="176" t="s">
        <v>150</v>
      </c>
      <c r="E133" s="177" t="s">
        <v>233</v>
      </c>
      <c r="F133" s="178" t="s">
        <v>234</v>
      </c>
      <c r="G133" s="179" t="s">
        <v>94</v>
      </c>
      <c r="H133" s="180">
        <v>1.736</v>
      </c>
      <c r="I133" s="181"/>
      <c r="J133" s="182">
        <f>ROUND(I133*H133,2)</f>
        <v>0</v>
      </c>
      <c r="K133" s="178" t="s">
        <v>169</v>
      </c>
      <c r="L133" s="41"/>
      <c r="M133" s="183" t="s">
        <v>21</v>
      </c>
      <c r="N133" s="184" t="s">
        <v>43</v>
      </c>
      <c r="O133" s="66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153</v>
      </c>
      <c r="AT133" s="187" t="s">
        <v>150</v>
      </c>
      <c r="AU133" s="187" t="s">
        <v>81</v>
      </c>
      <c r="AY133" s="19" t="s">
        <v>147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77</v>
      </c>
      <c r="BK133" s="188">
        <f>ROUND(I133*H133,2)</f>
        <v>0</v>
      </c>
      <c r="BL133" s="19" t="s">
        <v>153</v>
      </c>
      <c r="BM133" s="187" t="s">
        <v>235</v>
      </c>
    </row>
    <row r="134" spans="1:65" s="2" customFormat="1">
      <c r="A134" s="36"/>
      <c r="B134" s="37"/>
      <c r="C134" s="38"/>
      <c r="D134" s="212" t="s">
        <v>171</v>
      </c>
      <c r="E134" s="38"/>
      <c r="F134" s="213" t="s">
        <v>236</v>
      </c>
      <c r="G134" s="38"/>
      <c r="H134" s="38"/>
      <c r="I134" s="38"/>
      <c r="J134" s="38"/>
      <c r="K134" s="38"/>
      <c r="L134" s="41"/>
      <c r="M134" s="191"/>
      <c r="N134" s="192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171</v>
      </c>
      <c r="AU134" s="19" t="s">
        <v>81</v>
      </c>
    </row>
    <row r="135" spans="1:65" s="14" customFormat="1">
      <c r="B135" s="202"/>
      <c r="C135" s="203"/>
      <c r="D135" s="189" t="s">
        <v>157</v>
      </c>
      <c r="E135" s="204" t="s">
        <v>21</v>
      </c>
      <c r="F135" s="205" t="s">
        <v>117</v>
      </c>
      <c r="G135" s="203"/>
      <c r="H135" s="206">
        <v>1.736</v>
      </c>
      <c r="I135" s="203"/>
      <c r="J135" s="203"/>
      <c r="K135" s="203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157</v>
      </c>
      <c r="AU135" s="211" t="s">
        <v>81</v>
      </c>
      <c r="AV135" s="14" t="s">
        <v>81</v>
      </c>
      <c r="AW135" s="14" t="s">
        <v>33</v>
      </c>
      <c r="AX135" s="14" t="s">
        <v>77</v>
      </c>
      <c r="AY135" s="211" t="s">
        <v>147</v>
      </c>
    </row>
    <row r="136" spans="1:65" s="2" customFormat="1" ht="21.75" customHeight="1">
      <c r="A136" s="36"/>
      <c r="B136" s="37"/>
      <c r="C136" s="176" t="s">
        <v>237</v>
      </c>
      <c r="D136" s="176" t="s">
        <v>150</v>
      </c>
      <c r="E136" s="177" t="s">
        <v>238</v>
      </c>
      <c r="F136" s="178" t="s">
        <v>239</v>
      </c>
      <c r="G136" s="179" t="s">
        <v>102</v>
      </c>
      <c r="H136" s="180">
        <v>4.34</v>
      </c>
      <c r="I136" s="181"/>
      <c r="J136" s="182">
        <f>ROUND(I136*H136,2)</f>
        <v>0</v>
      </c>
      <c r="K136" s="178" t="s">
        <v>169</v>
      </c>
      <c r="L136" s="41"/>
      <c r="M136" s="183" t="s">
        <v>21</v>
      </c>
      <c r="N136" s="184" t="s">
        <v>43</v>
      </c>
      <c r="O136" s="66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7" t="s">
        <v>153</v>
      </c>
      <c r="AT136" s="187" t="s">
        <v>150</v>
      </c>
      <c r="AU136" s="187" t="s">
        <v>81</v>
      </c>
      <c r="AY136" s="19" t="s">
        <v>147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9" t="s">
        <v>77</v>
      </c>
      <c r="BK136" s="188">
        <f>ROUND(I136*H136,2)</f>
        <v>0</v>
      </c>
      <c r="BL136" s="19" t="s">
        <v>153</v>
      </c>
      <c r="BM136" s="187" t="s">
        <v>240</v>
      </c>
    </row>
    <row r="137" spans="1:65" s="2" customFormat="1">
      <c r="A137" s="36"/>
      <c r="B137" s="37"/>
      <c r="C137" s="38"/>
      <c r="D137" s="212" t="s">
        <v>171</v>
      </c>
      <c r="E137" s="38"/>
      <c r="F137" s="213" t="s">
        <v>241</v>
      </c>
      <c r="G137" s="38"/>
      <c r="H137" s="38"/>
      <c r="I137" s="38"/>
      <c r="J137" s="38"/>
      <c r="K137" s="38"/>
      <c r="L137" s="41"/>
      <c r="M137" s="191"/>
      <c r="N137" s="192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171</v>
      </c>
      <c r="AU137" s="19" t="s">
        <v>81</v>
      </c>
    </row>
    <row r="138" spans="1:65" s="14" customFormat="1">
      <c r="B138" s="202"/>
      <c r="C138" s="203"/>
      <c r="D138" s="189" t="s">
        <v>157</v>
      </c>
      <c r="E138" s="204" t="s">
        <v>21</v>
      </c>
      <c r="F138" s="205" t="s">
        <v>242</v>
      </c>
      <c r="G138" s="203"/>
      <c r="H138" s="206">
        <v>4.34</v>
      </c>
      <c r="I138" s="203"/>
      <c r="J138" s="203"/>
      <c r="K138" s="203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157</v>
      </c>
      <c r="AU138" s="211" t="s">
        <v>81</v>
      </c>
      <c r="AV138" s="14" t="s">
        <v>81</v>
      </c>
      <c r="AW138" s="14" t="s">
        <v>33</v>
      </c>
      <c r="AX138" s="14" t="s">
        <v>72</v>
      </c>
      <c r="AY138" s="211" t="s">
        <v>147</v>
      </c>
    </row>
    <row r="139" spans="1:65" s="15" customFormat="1">
      <c r="B139" s="224"/>
      <c r="C139" s="225"/>
      <c r="D139" s="189" t="s">
        <v>157</v>
      </c>
      <c r="E139" s="226" t="s">
        <v>106</v>
      </c>
      <c r="F139" s="227" t="s">
        <v>208</v>
      </c>
      <c r="G139" s="225"/>
      <c r="H139" s="228">
        <v>4.34</v>
      </c>
      <c r="I139" s="225"/>
      <c r="J139" s="225"/>
      <c r="K139" s="225"/>
      <c r="L139" s="229"/>
      <c r="M139" s="230"/>
      <c r="N139" s="231"/>
      <c r="O139" s="231"/>
      <c r="P139" s="231"/>
      <c r="Q139" s="231"/>
      <c r="R139" s="231"/>
      <c r="S139" s="231"/>
      <c r="T139" s="232"/>
      <c r="AT139" s="233" t="s">
        <v>157</v>
      </c>
      <c r="AU139" s="233" t="s">
        <v>81</v>
      </c>
      <c r="AV139" s="15" t="s">
        <v>153</v>
      </c>
      <c r="AW139" s="15" t="s">
        <v>33</v>
      </c>
      <c r="AX139" s="15" t="s">
        <v>77</v>
      </c>
      <c r="AY139" s="233" t="s">
        <v>147</v>
      </c>
    </row>
    <row r="140" spans="1:65" s="2" customFormat="1" ht="21.75" customHeight="1">
      <c r="A140" s="36"/>
      <c r="B140" s="37"/>
      <c r="C140" s="176" t="s">
        <v>243</v>
      </c>
      <c r="D140" s="176" t="s">
        <v>150</v>
      </c>
      <c r="E140" s="177" t="s">
        <v>244</v>
      </c>
      <c r="F140" s="178" t="s">
        <v>245</v>
      </c>
      <c r="G140" s="179" t="s">
        <v>102</v>
      </c>
      <c r="H140" s="180">
        <v>260.39999999999998</v>
      </c>
      <c r="I140" s="181"/>
      <c r="J140" s="182">
        <f>ROUND(I140*H140,2)</f>
        <v>0</v>
      </c>
      <c r="K140" s="178" t="s">
        <v>169</v>
      </c>
      <c r="L140" s="41"/>
      <c r="M140" s="183" t="s">
        <v>21</v>
      </c>
      <c r="N140" s="184" t="s">
        <v>43</v>
      </c>
      <c r="O140" s="66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7" t="s">
        <v>153</v>
      </c>
      <c r="AT140" s="187" t="s">
        <v>150</v>
      </c>
      <c r="AU140" s="187" t="s">
        <v>81</v>
      </c>
      <c r="AY140" s="19" t="s">
        <v>147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9" t="s">
        <v>77</v>
      </c>
      <c r="BK140" s="188">
        <f>ROUND(I140*H140,2)</f>
        <v>0</v>
      </c>
      <c r="BL140" s="19" t="s">
        <v>153</v>
      </c>
      <c r="BM140" s="187" t="s">
        <v>246</v>
      </c>
    </row>
    <row r="141" spans="1:65" s="2" customFormat="1">
      <c r="A141" s="36"/>
      <c r="B141" s="37"/>
      <c r="C141" s="38"/>
      <c r="D141" s="212" t="s">
        <v>171</v>
      </c>
      <c r="E141" s="38"/>
      <c r="F141" s="213" t="s">
        <v>247</v>
      </c>
      <c r="G141" s="38"/>
      <c r="H141" s="38"/>
      <c r="I141" s="38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171</v>
      </c>
      <c r="AU141" s="19" t="s">
        <v>81</v>
      </c>
    </row>
    <row r="142" spans="1:65" s="14" customFormat="1">
      <c r="B142" s="202"/>
      <c r="C142" s="203"/>
      <c r="D142" s="189" t="s">
        <v>157</v>
      </c>
      <c r="E142" s="204" t="s">
        <v>21</v>
      </c>
      <c r="F142" s="205" t="s">
        <v>248</v>
      </c>
      <c r="G142" s="203"/>
      <c r="H142" s="206">
        <v>260.39999999999998</v>
      </c>
      <c r="I142" s="203"/>
      <c r="J142" s="203"/>
      <c r="K142" s="203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157</v>
      </c>
      <c r="AU142" s="211" t="s">
        <v>81</v>
      </c>
      <c r="AV142" s="14" t="s">
        <v>81</v>
      </c>
      <c r="AW142" s="14" t="s">
        <v>33</v>
      </c>
      <c r="AX142" s="14" t="s">
        <v>77</v>
      </c>
      <c r="AY142" s="211" t="s">
        <v>147</v>
      </c>
    </row>
    <row r="143" spans="1:65" s="2" customFormat="1" ht="24.2" customHeight="1">
      <c r="A143" s="36"/>
      <c r="B143" s="37"/>
      <c r="C143" s="176" t="s">
        <v>249</v>
      </c>
      <c r="D143" s="176" t="s">
        <v>150</v>
      </c>
      <c r="E143" s="177" t="s">
        <v>250</v>
      </c>
      <c r="F143" s="178" t="s">
        <v>251</v>
      </c>
      <c r="G143" s="179" t="s">
        <v>102</v>
      </c>
      <c r="H143" s="180">
        <v>4.34</v>
      </c>
      <c r="I143" s="181"/>
      <c r="J143" s="182">
        <f>ROUND(I143*H143,2)</f>
        <v>0</v>
      </c>
      <c r="K143" s="178" t="s">
        <v>169</v>
      </c>
      <c r="L143" s="41"/>
      <c r="M143" s="183" t="s">
        <v>21</v>
      </c>
      <c r="N143" s="184" t="s">
        <v>43</v>
      </c>
      <c r="O143" s="66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7" t="s">
        <v>153</v>
      </c>
      <c r="AT143" s="187" t="s">
        <v>150</v>
      </c>
      <c r="AU143" s="187" t="s">
        <v>81</v>
      </c>
      <c r="AY143" s="19" t="s">
        <v>147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9" t="s">
        <v>77</v>
      </c>
      <c r="BK143" s="188">
        <f>ROUND(I143*H143,2)</f>
        <v>0</v>
      </c>
      <c r="BL143" s="19" t="s">
        <v>153</v>
      </c>
      <c r="BM143" s="187" t="s">
        <v>252</v>
      </c>
    </row>
    <row r="144" spans="1:65" s="2" customFormat="1">
      <c r="A144" s="36"/>
      <c r="B144" s="37"/>
      <c r="C144" s="38"/>
      <c r="D144" s="212" t="s">
        <v>171</v>
      </c>
      <c r="E144" s="38"/>
      <c r="F144" s="213" t="s">
        <v>253</v>
      </c>
      <c r="G144" s="38"/>
      <c r="H144" s="38"/>
      <c r="I144" s="38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171</v>
      </c>
      <c r="AU144" s="19" t="s">
        <v>81</v>
      </c>
    </row>
    <row r="145" spans="1:65" s="14" customFormat="1">
      <c r="B145" s="202"/>
      <c r="C145" s="203"/>
      <c r="D145" s="189" t="s">
        <v>157</v>
      </c>
      <c r="E145" s="204" t="s">
        <v>21</v>
      </c>
      <c r="F145" s="205" t="s">
        <v>106</v>
      </c>
      <c r="G145" s="203"/>
      <c r="H145" s="206">
        <v>4.34</v>
      </c>
      <c r="I145" s="203"/>
      <c r="J145" s="203"/>
      <c r="K145" s="203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157</v>
      </c>
      <c r="AU145" s="211" t="s">
        <v>81</v>
      </c>
      <c r="AV145" s="14" t="s">
        <v>81</v>
      </c>
      <c r="AW145" s="14" t="s">
        <v>33</v>
      </c>
      <c r="AX145" s="14" t="s">
        <v>77</v>
      </c>
      <c r="AY145" s="211" t="s">
        <v>147</v>
      </c>
    </row>
    <row r="146" spans="1:65" s="2" customFormat="1" ht="16.5" customHeight="1">
      <c r="A146" s="36"/>
      <c r="B146" s="37"/>
      <c r="C146" s="176" t="s">
        <v>254</v>
      </c>
      <c r="D146" s="176" t="s">
        <v>150</v>
      </c>
      <c r="E146" s="177" t="s">
        <v>255</v>
      </c>
      <c r="F146" s="178" t="s">
        <v>256</v>
      </c>
      <c r="G146" s="179" t="s">
        <v>94</v>
      </c>
      <c r="H146" s="180">
        <v>33.6</v>
      </c>
      <c r="I146" s="181"/>
      <c r="J146" s="182">
        <f>ROUND(I146*H146,2)</f>
        <v>0</v>
      </c>
      <c r="K146" s="178" t="s">
        <v>169</v>
      </c>
      <c r="L146" s="41"/>
      <c r="M146" s="183" t="s">
        <v>21</v>
      </c>
      <c r="N146" s="184" t="s">
        <v>43</v>
      </c>
      <c r="O146" s="66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153</v>
      </c>
      <c r="AT146" s="187" t="s">
        <v>150</v>
      </c>
      <c r="AU146" s="187" t="s">
        <v>81</v>
      </c>
      <c r="AY146" s="19" t="s">
        <v>147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9" t="s">
        <v>77</v>
      </c>
      <c r="BK146" s="188">
        <f>ROUND(I146*H146,2)</f>
        <v>0</v>
      </c>
      <c r="BL146" s="19" t="s">
        <v>153</v>
      </c>
      <c r="BM146" s="187" t="s">
        <v>257</v>
      </c>
    </row>
    <row r="147" spans="1:65" s="2" customFormat="1">
      <c r="A147" s="36"/>
      <c r="B147" s="37"/>
      <c r="C147" s="38"/>
      <c r="D147" s="212" t="s">
        <v>171</v>
      </c>
      <c r="E147" s="38"/>
      <c r="F147" s="213" t="s">
        <v>258</v>
      </c>
      <c r="G147" s="38"/>
      <c r="H147" s="38"/>
      <c r="I147" s="38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171</v>
      </c>
      <c r="AU147" s="19" t="s">
        <v>81</v>
      </c>
    </row>
    <row r="148" spans="1:65" s="14" customFormat="1">
      <c r="B148" s="202"/>
      <c r="C148" s="203"/>
      <c r="D148" s="189" t="s">
        <v>157</v>
      </c>
      <c r="E148" s="204" t="s">
        <v>21</v>
      </c>
      <c r="F148" s="205" t="s">
        <v>207</v>
      </c>
      <c r="G148" s="203"/>
      <c r="H148" s="206">
        <v>33.6</v>
      </c>
      <c r="I148" s="203"/>
      <c r="J148" s="203"/>
      <c r="K148" s="203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157</v>
      </c>
      <c r="AU148" s="211" t="s">
        <v>81</v>
      </c>
      <c r="AV148" s="14" t="s">
        <v>81</v>
      </c>
      <c r="AW148" s="14" t="s">
        <v>33</v>
      </c>
      <c r="AX148" s="14" t="s">
        <v>72</v>
      </c>
      <c r="AY148" s="211" t="s">
        <v>147</v>
      </c>
    </row>
    <row r="149" spans="1:65" s="15" customFormat="1">
      <c r="B149" s="224"/>
      <c r="C149" s="225"/>
      <c r="D149" s="189" t="s">
        <v>157</v>
      </c>
      <c r="E149" s="226" t="s">
        <v>104</v>
      </c>
      <c r="F149" s="227" t="s">
        <v>208</v>
      </c>
      <c r="G149" s="225"/>
      <c r="H149" s="228">
        <v>33.6</v>
      </c>
      <c r="I149" s="225"/>
      <c r="J149" s="225"/>
      <c r="K149" s="225"/>
      <c r="L149" s="229"/>
      <c r="M149" s="230"/>
      <c r="N149" s="231"/>
      <c r="O149" s="231"/>
      <c r="P149" s="231"/>
      <c r="Q149" s="231"/>
      <c r="R149" s="231"/>
      <c r="S149" s="231"/>
      <c r="T149" s="232"/>
      <c r="AT149" s="233" t="s">
        <v>157</v>
      </c>
      <c r="AU149" s="233" t="s">
        <v>81</v>
      </c>
      <c r="AV149" s="15" t="s">
        <v>153</v>
      </c>
      <c r="AW149" s="15" t="s">
        <v>33</v>
      </c>
      <c r="AX149" s="15" t="s">
        <v>77</v>
      </c>
      <c r="AY149" s="233" t="s">
        <v>147</v>
      </c>
    </row>
    <row r="150" spans="1:65" s="2" customFormat="1" ht="16.5" customHeight="1">
      <c r="A150" s="36"/>
      <c r="B150" s="37"/>
      <c r="C150" s="176" t="s">
        <v>259</v>
      </c>
      <c r="D150" s="176" t="s">
        <v>150</v>
      </c>
      <c r="E150" s="177" t="s">
        <v>260</v>
      </c>
      <c r="F150" s="178" t="s">
        <v>261</v>
      </c>
      <c r="G150" s="179" t="s">
        <v>94</v>
      </c>
      <c r="H150" s="180">
        <v>2016</v>
      </c>
      <c r="I150" s="181"/>
      <c r="J150" s="182">
        <f>ROUND(I150*H150,2)</f>
        <v>0</v>
      </c>
      <c r="K150" s="178" t="s">
        <v>169</v>
      </c>
      <c r="L150" s="41"/>
      <c r="M150" s="183" t="s">
        <v>21</v>
      </c>
      <c r="N150" s="184" t="s">
        <v>43</v>
      </c>
      <c r="O150" s="66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153</v>
      </c>
      <c r="AT150" s="187" t="s">
        <v>150</v>
      </c>
      <c r="AU150" s="187" t="s">
        <v>81</v>
      </c>
      <c r="AY150" s="19" t="s">
        <v>147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9" t="s">
        <v>77</v>
      </c>
      <c r="BK150" s="188">
        <f>ROUND(I150*H150,2)</f>
        <v>0</v>
      </c>
      <c r="BL150" s="19" t="s">
        <v>153</v>
      </c>
      <c r="BM150" s="187" t="s">
        <v>262</v>
      </c>
    </row>
    <row r="151" spans="1:65" s="2" customFormat="1">
      <c r="A151" s="36"/>
      <c r="B151" s="37"/>
      <c r="C151" s="38"/>
      <c r="D151" s="212" t="s">
        <v>171</v>
      </c>
      <c r="E151" s="38"/>
      <c r="F151" s="213" t="s">
        <v>263</v>
      </c>
      <c r="G151" s="38"/>
      <c r="H151" s="38"/>
      <c r="I151" s="38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171</v>
      </c>
      <c r="AU151" s="19" t="s">
        <v>81</v>
      </c>
    </row>
    <row r="152" spans="1:65" s="14" customFormat="1">
      <c r="B152" s="202"/>
      <c r="C152" s="203"/>
      <c r="D152" s="189" t="s">
        <v>157</v>
      </c>
      <c r="E152" s="204" t="s">
        <v>21</v>
      </c>
      <c r="F152" s="205" t="s">
        <v>264</v>
      </c>
      <c r="G152" s="203"/>
      <c r="H152" s="206">
        <v>2016</v>
      </c>
      <c r="I152" s="203"/>
      <c r="J152" s="203"/>
      <c r="K152" s="203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157</v>
      </c>
      <c r="AU152" s="211" t="s">
        <v>81</v>
      </c>
      <c r="AV152" s="14" t="s">
        <v>81</v>
      </c>
      <c r="AW152" s="14" t="s">
        <v>33</v>
      </c>
      <c r="AX152" s="14" t="s">
        <v>77</v>
      </c>
      <c r="AY152" s="211" t="s">
        <v>147</v>
      </c>
    </row>
    <row r="153" spans="1:65" s="2" customFormat="1" ht="16.5" customHeight="1">
      <c r="A153" s="36"/>
      <c r="B153" s="37"/>
      <c r="C153" s="176" t="s">
        <v>7</v>
      </c>
      <c r="D153" s="176" t="s">
        <v>150</v>
      </c>
      <c r="E153" s="177" t="s">
        <v>265</v>
      </c>
      <c r="F153" s="178" t="s">
        <v>266</v>
      </c>
      <c r="G153" s="179" t="s">
        <v>94</v>
      </c>
      <c r="H153" s="180">
        <v>33.6</v>
      </c>
      <c r="I153" s="181"/>
      <c r="J153" s="182">
        <f>ROUND(I153*H153,2)</f>
        <v>0</v>
      </c>
      <c r="K153" s="178" t="s">
        <v>169</v>
      </c>
      <c r="L153" s="41"/>
      <c r="M153" s="183" t="s">
        <v>21</v>
      </c>
      <c r="N153" s="184" t="s">
        <v>43</v>
      </c>
      <c r="O153" s="66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7" t="s">
        <v>153</v>
      </c>
      <c r="AT153" s="187" t="s">
        <v>150</v>
      </c>
      <c r="AU153" s="187" t="s">
        <v>81</v>
      </c>
      <c r="AY153" s="19" t="s">
        <v>147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9" t="s">
        <v>77</v>
      </c>
      <c r="BK153" s="188">
        <f>ROUND(I153*H153,2)</f>
        <v>0</v>
      </c>
      <c r="BL153" s="19" t="s">
        <v>153</v>
      </c>
      <c r="BM153" s="187" t="s">
        <v>267</v>
      </c>
    </row>
    <row r="154" spans="1:65" s="2" customFormat="1">
      <c r="A154" s="36"/>
      <c r="B154" s="37"/>
      <c r="C154" s="38"/>
      <c r="D154" s="212" t="s">
        <v>171</v>
      </c>
      <c r="E154" s="38"/>
      <c r="F154" s="213" t="s">
        <v>268</v>
      </c>
      <c r="G154" s="38"/>
      <c r="H154" s="38"/>
      <c r="I154" s="38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171</v>
      </c>
      <c r="AU154" s="19" t="s">
        <v>81</v>
      </c>
    </row>
    <row r="155" spans="1:65" s="14" customFormat="1">
      <c r="B155" s="202"/>
      <c r="C155" s="203"/>
      <c r="D155" s="189" t="s">
        <v>157</v>
      </c>
      <c r="E155" s="204" t="s">
        <v>21</v>
      </c>
      <c r="F155" s="205" t="s">
        <v>104</v>
      </c>
      <c r="G155" s="203"/>
      <c r="H155" s="206">
        <v>33.6</v>
      </c>
      <c r="I155" s="203"/>
      <c r="J155" s="203"/>
      <c r="K155" s="203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157</v>
      </c>
      <c r="AU155" s="211" t="s">
        <v>81</v>
      </c>
      <c r="AV155" s="14" t="s">
        <v>81</v>
      </c>
      <c r="AW155" s="14" t="s">
        <v>33</v>
      </c>
      <c r="AX155" s="14" t="s">
        <v>77</v>
      </c>
      <c r="AY155" s="211" t="s">
        <v>147</v>
      </c>
    </row>
    <row r="156" spans="1:65" s="2" customFormat="1" ht="24.2" customHeight="1">
      <c r="A156" s="36"/>
      <c r="B156" s="37"/>
      <c r="C156" s="176" t="s">
        <v>269</v>
      </c>
      <c r="D156" s="176" t="s">
        <v>150</v>
      </c>
      <c r="E156" s="177" t="s">
        <v>270</v>
      </c>
      <c r="F156" s="178" t="s">
        <v>271</v>
      </c>
      <c r="G156" s="179" t="s">
        <v>94</v>
      </c>
      <c r="H156" s="180">
        <v>2.4</v>
      </c>
      <c r="I156" s="181"/>
      <c r="J156" s="182">
        <f>ROUND(I156*H156,2)</f>
        <v>0</v>
      </c>
      <c r="K156" s="178" t="s">
        <v>169</v>
      </c>
      <c r="L156" s="41"/>
      <c r="M156" s="183" t="s">
        <v>21</v>
      </c>
      <c r="N156" s="184" t="s">
        <v>43</v>
      </c>
      <c r="O156" s="66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7" t="s">
        <v>153</v>
      </c>
      <c r="AT156" s="187" t="s">
        <v>150</v>
      </c>
      <c r="AU156" s="187" t="s">
        <v>81</v>
      </c>
      <c r="AY156" s="19" t="s">
        <v>147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9" t="s">
        <v>77</v>
      </c>
      <c r="BK156" s="188">
        <f>ROUND(I156*H156,2)</f>
        <v>0</v>
      </c>
      <c r="BL156" s="19" t="s">
        <v>153</v>
      </c>
      <c r="BM156" s="187" t="s">
        <v>272</v>
      </c>
    </row>
    <row r="157" spans="1:65" s="2" customFormat="1">
      <c r="A157" s="36"/>
      <c r="B157" s="37"/>
      <c r="C157" s="38"/>
      <c r="D157" s="212" t="s">
        <v>171</v>
      </c>
      <c r="E157" s="38"/>
      <c r="F157" s="213" t="s">
        <v>273</v>
      </c>
      <c r="G157" s="38"/>
      <c r="H157" s="38"/>
      <c r="I157" s="38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171</v>
      </c>
      <c r="AU157" s="19" t="s">
        <v>81</v>
      </c>
    </row>
    <row r="158" spans="1:65" s="14" customFormat="1">
      <c r="B158" s="202"/>
      <c r="C158" s="203"/>
      <c r="D158" s="189" t="s">
        <v>157</v>
      </c>
      <c r="E158" s="204" t="s">
        <v>21</v>
      </c>
      <c r="F158" s="205" t="s">
        <v>274</v>
      </c>
      <c r="G158" s="203"/>
      <c r="H158" s="206">
        <v>2.4</v>
      </c>
      <c r="I158" s="203"/>
      <c r="J158" s="203"/>
      <c r="K158" s="203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157</v>
      </c>
      <c r="AU158" s="211" t="s">
        <v>81</v>
      </c>
      <c r="AV158" s="14" t="s">
        <v>81</v>
      </c>
      <c r="AW158" s="14" t="s">
        <v>33</v>
      </c>
      <c r="AX158" s="14" t="s">
        <v>72</v>
      </c>
      <c r="AY158" s="211" t="s">
        <v>147</v>
      </c>
    </row>
    <row r="159" spans="1:65" s="15" customFormat="1">
      <c r="B159" s="224"/>
      <c r="C159" s="225"/>
      <c r="D159" s="189" t="s">
        <v>157</v>
      </c>
      <c r="E159" s="226" t="s">
        <v>96</v>
      </c>
      <c r="F159" s="227" t="s">
        <v>208</v>
      </c>
      <c r="G159" s="225"/>
      <c r="H159" s="228">
        <v>2.4</v>
      </c>
      <c r="I159" s="225"/>
      <c r="J159" s="225"/>
      <c r="K159" s="225"/>
      <c r="L159" s="229"/>
      <c r="M159" s="230"/>
      <c r="N159" s="231"/>
      <c r="O159" s="231"/>
      <c r="P159" s="231"/>
      <c r="Q159" s="231"/>
      <c r="R159" s="231"/>
      <c r="S159" s="231"/>
      <c r="T159" s="232"/>
      <c r="AT159" s="233" t="s">
        <v>157</v>
      </c>
      <c r="AU159" s="233" t="s">
        <v>81</v>
      </c>
      <c r="AV159" s="15" t="s">
        <v>153</v>
      </c>
      <c r="AW159" s="15" t="s">
        <v>33</v>
      </c>
      <c r="AX159" s="15" t="s">
        <v>77</v>
      </c>
      <c r="AY159" s="233" t="s">
        <v>147</v>
      </c>
    </row>
    <row r="160" spans="1:65" s="2" customFormat="1" ht="24.2" customHeight="1">
      <c r="A160" s="36"/>
      <c r="B160" s="37"/>
      <c r="C160" s="176" t="s">
        <v>275</v>
      </c>
      <c r="D160" s="176" t="s">
        <v>150</v>
      </c>
      <c r="E160" s="177" t="s">
        <v>276</v>
      </c>
      <c r="F160" s="178" t="s">
        <v>277</v>
      </c>
      <c r="G160" s="179" t="s">
        <v>94</v>
      </c>
      <c r="H160" s="180">
        <v>144</v>
      </c>
      <c r="I160" s="181"/>
      <c r="J160" s="182">
        <f>ROUND(I160*H160,2)</f>
        <v>0</v>
      </c>
      <c r="K160" s="178" t="s">
        <v>169</v>
      </c>
      <c r="L160" s="41"/>
      <c r="M160" s="183" t="s">
        <v>21</v>
      </c>
      <c r="N160" s="184" t="s">
        <v>43</v>
      </c>
      <c r="O160" s="66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7" t="s">
        <v>153</v>
      </c>
      <c r="AT160" s="187" t="s">
        <v>150</v>
      </c>
      <c r="AU160" s="187" t="s">
        <v>81</v>
      </c>
      <c r="AY160" s="19" t="s">
        <v>147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9" t="s">
        <v>77</v>
      </c>
      <c r="BK160" s="188">
        <f>ROUND(I160*H160,2)</f>
        <v>0</v>
      </c>
      <c r="BL160" s="19" t="s">
        <v>153</v>
      </c>
      <c r="BM160" s="187" t="s">
        <v>278</v>
      </c>
    </row>
    <row r="161" spans="1:65" s="2" customFormat="1">
      <c r="A161" s="36"/>
      <c r="B161" s="37"/>
      <c r="C161" s="38"/>
      <c r="D161" s="212" t="s">
        <v>171</v>
      </c>
      <c r="E161" s="38"/>
      <c r="F161" s="213" t="s">
        <v>279</v>
      </c>
      <c r="G161" s="38"/>
      <c r="H161" s="38"/>
      <c r="I161" s="38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171</v>
      </c>
      <c r="AU161" s="19" t="s">
        <v>81</v>
      </c>
    </row>
    <row r="162" spans="1:65" s="14" customFormat="1">
      <c r="B162" s="202"/>
      <c r="C162" s="203"/>
      <c r="D162" s="189" t="s">
        <v>157</v>
      </c>
      <c r="E162" s="204" t="s">
        <v>21</v>
      </c>
      <c r="F162" s="205" t="s">
        <v>280</v>
      </c>
      <c r="G162" s="203"/>
      <c r="H162" s="206">
        <v>144</v>
      </c>
      <c r="I162" s="203"/>
      <c r="J162" s="203"/>
      <c r="K162" s="203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157</v>
      </c>
      <c r="AU162" s="211" t="s">
        <v>81</v>
      </c>
      <c r="AV162" s="14" t="s">
        <v>81</v>
      </c>
      <c r="AW162" s="14" t="s">
        <v>33</v>
      </c>
      <c r="AX162" s="14" t="s">
        <v>77</v>
      </c>
      <c r="AY162" s="211" t="s">
        <v>147</v>
      </c>
    </row>
    <row r="163" spans="1:65" s="2" customFormat="1" ht="24.2" customHeight="1">
      <c r="A163" s="36"/>
      <c r="B163" s="37"/>
      <c r="C163" s="176" t="s">
        <v>281</v>
      </c>
      <c r="D163" s="176" t="s">
        <v>150</v>
      </c>
      <c r="E163" s="177" t="s">
        <v>282</v>
      </c>
      <c r="F163" s="178" t="s">
        <v>283</v>
      </c>
      <c r="G163" s="179" t="s">
        <v>94</v>
      </c>
      <c r="H163" s="180">
        <v>2.4</v>
      </c>
      <c r="I163" s="181"/>
      <c r="J163" s="182">
        <f>ROUND(I163*H163,2)</f>
        <v>0</v>
      </c>
      <c r="K163" s="178" t="s">
        <v>169</v>
      </c>
      <c r="L163" s="41"/>
      <c r="M163" s="183" t="s">
        <v>21</v>
      </c>
      <c r="N163" s="184" t="s">
        <v>43</v>
      </c>
      <c r="O163" s="66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7" t="s">
        <v>153</v>
      </c>
      <c r="AT163" s="187" t="s">
        <v>150</v>
      </c>
      <c r="AU163" s="187" t="s">
        <v>81</v>
      </c>
      <c r="AY163" s="19" t="s">
        <v>147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9" t="s">
        <v>77</v>
      </c>
      <c r="BK163" s="188">
        <f>ROUND(I163*H163,2)</f>
        <v>0</v>
      </c>
      <c r="BL163" s="19" t="s">
        <v>153</v>
      </c>
      <c r="BM163" s="187" t="s">
        <v>284</v>
      </c>
    </row>
    <row r="164" spans="1:65" s="2" customFormat="1">
      <c r="A164" s="36"/>
      <c r="B164" s="37"/>
      <c r="C164" s="38"/>
      <c r="D164" s="212" t="s">
        <v>171</v>
      </c>
      <c r="E164" s="38"/>
      <c r="F164" s="213" t="s">
        <v>285</v>
      </c>
      <c r="G164" s="38"/>
      <c r="H164" s="38"/>
      <c r="I164" s="38"/>
      <c r="J164" s="38"/>
      <c r="K164" s="38"/>
      <c r="L164" s="41"/>
      <c r="M164" s="191"/>
      <c r="N164" s="192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171</v>
      </c>
      <c r="AU164" s="19" t="s">
        <v>81</v>
      </c>
    </row>
    <row r="165" spans="1:65" s="14" customFormat="1">
      <c r="B165" s="202"/>
      <c r="C165" s="203"/>
      <c r="D165" s="189" t="s">
        <v>157</v>
      </c>
      <c r="E165" s="204" t="s">
        <v>21</v>
      </c>
      <c r="F165" s="205" t="s">
        <v>96</v>
      </c>
      <c r="G165" s="203"/>
      <c r="H165" s="206">
        <v>2.4</v>
      </c>
      <c r="I165" s="203"/>
      <c r="J165" s="203"/>
      <c r="K165" s="203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157</v>
      </c>
      <c r="AU165" s="211" t="s">
        <v>81</v>
      </c>
      <c r="AV165" s="14" t="s">
        <v>81</v>
      </c>
      <c r="AW165" s="14" t="s">
        <v>33</v>
      </c>
      <c r="AX165" s="14" t="s">
        <v>77</v>
      </c>
      <c r="AY165" s="211" t="s">
        <v>147</v>
      </c>
    </row>
    <row r="166" spans="1:65" s="2" customFormat="1" ht="16.5" customHeight="1">
      <c r="A166" s="36"/>
      <c r="B166" s="37"/>
      <c r="C166" s="176" t="s">
        <v>286</v>
      </c>
      <c r="D166" s="176" t="s">
        <v>150</v>
      </c>
      <c r="E166" s="177" t="s">
        <v>287</v>
      </c>
      <c r="F166" s="178" t="s">
        <v>288</v>
      </c>
      <c r="G166" s="179" t="s">
        <v>289</v>
      </c>
      <c r="H166" s="180">
        <v>1</v>
      </c>
      <c r="I166" s="181"/>
      <c r="J166" s="182">
        <f>ROUND(I166*H166,2)</f>
        <v>0</v>
      </c>
      <c r="K166" s="178" t="s">
        <v>21</v>
      </c>
      <c r="L166" s="41"/>
      <c r="M166" s="183" t="s">
        <v>21</v>
      </c>
      <c r="N166" s="184" t="s">
        <v>43</v>
      </c>
      <c r="O166" s="66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153</v>
      </c>
      <c r="AT166" s="187" t="s">
        <v>150</v>
      </c>
      <c r="AU166" s="187" t="s">
        <v>81</v>
      </c>
      <c r="AY166" s="19" t="s">
        <v>147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9" t="s">
        <v>77</v>
      </c>
      <c r="BK166" s="188">
        <f>ROUND(I166*H166,2)</f>
        <v>0</v>
      </c>
      <c r="BL166" s="19" t="s">
        <v>153</v>
      </c>
      <c r="BM166" s="187" t="s">
        <v>290</v>
      </c>
    </row>
    <row r="167" spans="1:65" s="2" customFormat="1" ht="24.2" customHeight="1">
      <c r="A167" s="36"/>
      <c r="B167" s="37"/>
      <c r="C167" s="176" t="s">
        <v>291</v>
      </c>
      <c r="D167" s="176" t="s">
        <v>150</v>
      </c>
      <c r="E167" s="177" t="s">
        <v>292</v>
      </c>
      <c r="F167" s="178" t="s">
        <v>293</v>
      </c>
      <c r="G167" s="179" t="s">
        <v>94</v>
      </c>
      <c r="H167" s="180">
        <v>53.789000000000001</v>
      </c>
      <c r="I167" s="181"/>
      <c r="J167" s="182">
        <f>ROUND(I167*H167,2)</f>
        <v>0</v>
      </c>
      <c r="K167" s="178" t="s">
        <v>169</v>
      </c>
      <c r="L167" s="41"/>
      <c r="M167" s="183" t="s">
        <v>21</v>
      </c>
      <c r="N167" s="184" t="s">
        <v>43</v>
      </c>
      <c r="O167" s="66"/>
      <c r="P167" s="185">
        <f>O167*H167</f>
        <v>0</v>
      </c>
      <c r="Q167" s="185">
        <v>4.0000000000000003E-5</v>
      </c>
      <c r="R167" s="185">
        <f>Q167*H167</f>
        <v>2.1515600000000003E-3</v>
      </c>
      <c r="S167" s="185">
        <v>0</v>
      </c>
      <c r="T167" s="18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7" t="s">
        <v>153</v>
      </c>
      <c r="AT167" s="187" t="s">
        <v>150</v>
      </c>
      <c r="AU167" s="187" t="s">
        <v>81</v>
      </c>
      <c r="AY167" s="19" t="s">
        <v>147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9" t="s">
        <v>77</v>
      </c>
      <c r="BK167" s="188">
        <f>ROUND(I167*H167,2)</f>
        <v>0</v>
      </c>
      <c r="BL167" s="19" t="s">
        <v>153</v>
      </c>
      <c r="BM167" s="187" t="s">
        <v>294</v>
      </c>
    </row>
    <row r="168" spans="1:65" s="2" customFormat="1">
      <c r="A168" s="36"/>
      <c r="B168" s="37"/>
      <c r="C168" s="38"/>
      <c r="D168" s="212" t="s">
        <v>171</v>
      </c>
      <c r="E168" s="38"/>
      <c r="F168" s="213" t="s">
        <v>295</v>
      </c>
      <c r="G168" s="38"/>
      <c r="H168" s="38"/>
      <c r="I168" s="38"/>
      <c r="J168" s="38"/>
      <c r="K168" s="38"/>
      <c r="L168" s="41"/>
      <c r="M168" s="191"/>
      <c r="N168" s="192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171</v>
      </c>
      <c r="AU168" s="19" t="s">
        <v>81</v>
      </c>
    </row>
    <row r="169" spans="1:65" s="14" customFormat="1">
      <c r="B169" s="202"/>
      <c r="C169" s="203"/>
      <c r="D169" s="189" t="s">
        <v>157</v>
      </c>
      <c r="E169" s="204" t="s">
        <v>21</v>
      </c>
      <c r="F169" s="205" t="s">
        <v>296</v>
      </c>
      <c r="G169" s="203"/>
      <c r="H169" s="206">
        <v>53.789000000000001</v>
      </c>
      <c r="I169" s="203"/>
      <c r="J169" s="203"/>
      <c r="K169" s="203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157</v>
      </c>
      <c r="AU169" s="211" t="s">
        <v>81</v>
      </c>
      <c r="AV169" s="14" t="s">
        <v>81</v>
      </c>
      <c r="AW169" s="14" t="s">
        <v>33</v>
      </c>
      <c r="AX169" s="14" t="s">
        <v>77</v>
      </c>
      <c r="AY169" s="211" t="s">
        <v>147</v>
      </c>
    </row>
    <row r="170" spans="1:65" s="2" customFormat="1" ht="24.2" customHeight="1">
      <c r="A170" s="36"/>
      <c r="B170" s="37"/>
      <c r="C170" s="176" t="s">
        <v>297</v>
      </c>
      <c r="D170" s="176" t="s">
        <v>150</v>
      </c>
      <c r="E170" s="177" t="s">
        <v>298</v>
      </c>
      <c r="F170" s="178" t="s">
        <v>299</v>
      </c>
      <c r="G170" s="179" t="s">
        <v>94</v>
      </c>
      <c r="H170" s="180">
        <v>142.15600000000001</v>
      </c>
      <c r="I170" s="181"/>
      <c r="J170" s="182">
        <f>ROUND(I170*H170,2)</f>
        <v>0</v>
      </c>
      <c r="K170" s="178" t="s">
        <v>169</v>
      </c>
      <c r="L170" s="41"/>
      <c r="M170" s="183" t="s">
        <v>21</v>
      </c>
      <c r="N170" s="184" t="s">
        <v>43</v>
      </c>
      <c r="O170" s="66"/>
      <c r="P170" s="185">
        <f>O170*H170</f>
        <v>0</v>
      </c>
      <c r="Q170" s="185">
        <v>0</v>
      </c>
      <c r="R170" s="185">
        <f>Q170*H170</f>
        <v>0</v>
      </c>
      <c r="S170" s="185">
        <v>0.109</v>
      </c>
      <c r="T170" s="186">
        <f>S170*H170</f>
        <v>15.495004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7" t="s">
        <v>153</v>
      </c>
      <c r="AT170" s="187" t="s">
        <v>150</v>
      </c>
      <c r="AU170" s="187" t="s">
        <v>81</v>
      </c>
      <c r="AY170" s="19" t="s">
        <v>147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9" t="s">
        <v>77</v>
      </c>
      <c r="BK170" s="188">
        <f>ROUND(I170*H170,2)</f>
        <v>0</v>
      </c>
      <c r="BL170" s="19" t="s">
        <v>153</v>
      </c>
      <c r="BM170" s="187" t="s">
        <v>300</v>
      </c>
    </row>
    <row r="171" spans="1:65" s="2" customFormat="1">
      <c r="A171" s="36"/>
      <c r="B171" s="37"/>
      <c r="C171" s="38"/>
      <c r="D171" s="212" t="s">
        <v>171</v>
      </c>
      <c r="E171" s="38"/>
      <c r="F171" s="213" t="s">
        <v>301</v>
      </c>
      <c r="G171" s="38"/>
      <c r="H171" s="38"/>
      <c r="I171" s="38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171</v>
      </c>
      <c r="AU171" s="19" t="s">
        <v>81</v>
      </c>
    </row>
    <row r="172" spans="1:65" s="14" customFormat="1">
      <c r="B172" s="202"/>
      <c r="C172" s="203"/>
      <c r="D172" s="189" t="s">
        <v>157</v>
      </c>
      <c r="E172" s="204" t="s">
        <v>21</v>
      </c>
      <c r="F172" s="205" t="s">
        <v>109</v>
      </c>
      <c r="G172" s="203"/>
      <c r="H172" s="206">
        <v>142.15600000000001</v>
      </c>
      <c r="I172" s="203"/>
      <c r="J172" s="203"/>
      <c r="K172" s="203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157</v>
      </c>
      <c r="AU172" s="211" t="s">
        <v>81</v>
      </c>
      <c r="AV172" s="14" t="s">
        <v>81</v>
      </c>
      <c r="AW172" s="14" t="s">
        <v>33</v>
      </c>
      <c r="AX172" s="14" t="s">
        <v>77</v>
      </c>
      <c r="AY172" s="211" t="s">
        <v>147</v>
      </c>
    </row>
    <row r="173" spans="1:65" s="2" customFormat="1" ht="16.5" customHeight="1">
      <c r="A173" s="36"/>
      <c r="B173" s="37"/>
      <c r="C173" s="176" t="s">
        <v>302</v>
      </c>
      <c r="D173" s="176" t="s">
        <v>150</v>
      </c>
      <c r="E173" s="177" t="s">
        <v>303</v>
      </c>
      <c r="F173" s="178" t="s">
        <v>304</v>
      </c>
      <c r="G173" s="179" t="s">
        <v>199</v>
      </c>
      <c r="H173" s="180">
        <v>1</v>
      </c>
      <c r="I173" s="181"/>
      <c r="J173" s="182">
        <f>ROUND(I173*H173,2)</f>
        <v>0</v>
      </c>
      <c r="K173" s="178" t="s">
        <v>21</v>
      </c>
      <c r="L173" s="41"/>
      <c r="M173" s="183" t="s">
        <v>21</v>
      </c>
      <c r="N173" s="184" t="s">
        <v>43</v>
      </c>
      <c r="O173" s="66"/>
      <c r="P173" s="185">
        <f>O173*H173</f>
        <v>0</v>
      </c>
      <c r="Q173" s="185">
        <v>0</v>
      </c>
      <c r="R173" s="185">
        <f>Q173*H173</f>
        <v>0</v>
      </c>
      <c r="S173" s="185">
        <v>0.13500000000000001</v>
      </c>
      <c r="T173" s="186">
        <f>S173*H173</f>
        <v>0.13500000000000001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7" t="s">
        <v>153</v>
      </c>
      <c r="AT173" s="187" t="s">
        <v>150</v>
      </c>
      <c r="AU173" s="187" t="s">
        <v>81</v>
      </c>
      <c r="AY173" s="19" t="s">
        <v>147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9" t="s">
        <v>77</v>
      </c>
      <c r="BK173" s="188">
        <f>ROUND(I173*H173,2)</f>
        <v>0</v>
      </c>
      <c r="BL173" s="19" t="s">
        <v>153</v>
      </c>
      <c r="BM173" s="187" t="s">
        <v>305</v>
      </c>
    </row>
    <row r="174" spans="1:65" s="2" customFormat="1" ht="16.5" customHeight="1">
      <c r="A174" s="36"/>
      <c r="B174" s="37"/>
      <c r="C174" s="176" t="s">
        <v>306</v>
      </c>
      <c r="D174" s="176" t="s">
        <v>150</v>
      </c>
      <c r="E174" s="177" t="s">
        <v>307</v>
      </c>
      <c r="F174" s="178" t="s">
        <v>308</v>
      </c>
      <c r="G174" s="179" t="s">
        <v>94</v>
      </c>
      <c r="H174" s="180">
        <v>51.828000000000003</v>
      </c>
      <c r="I174" s="181"/>
      <c r="J174" s="182">
        <f>ROUND(I174*H174,2)</f>
        <v>0</v>
      </c>
      <c r="K174" s="178" t="s">
        <v>169</v>
      </c>
      <c r="L174" s="41"/>
      <c r="M174" s="183" t="s">
        <v>21</v>
      </c>
      <c r="N174" s="184" t="s">
        <v>43</v>
      </c>
      <c r="O174" s="66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7" t="s">
        <v>153</v>
      </c>
      <c r="AT174" s="187" t="s">
        <v>150</v>
      </c>
      <c r="AU174" s="187" t="s">
        <v>81</v>
      </c>
      <c r="AY174" s="19" t="s">
        <v>147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9" t="s">
        <v>77</v>
      </c>
      <c r="BK174" s="188">
        <f>ROUND(I174*H174,2)</f>
        <v>0</v>
      </c>
      <c r="BL174" s="19" t="s">
        <v>153</v>
      </c>
      <c r="BM174" s="187" t="s">
        <v>309</v>
      </c>
    </row>
    <row r="175" spans="1:65" s="2" customFormat="1">
      <c r="A175" s="36"/>
      <c r="B175" s="37"/>
      <c r="C175" s="38"/>
      <c r="D175" s="212" t="s">
        <v>171</v>
      </c>
      <c r="E175" s="38"/>
      <c r="F175" s="213" t="s">
        <v>310</v>
      </c>
      <c r="G175" s="38"/>
      <c r="H175" s="38"/>
      <c r="I175" s="38"/>
      <c r="J175" s="38"/>
      <c r="K175" s="38"/>
      <c r="L175" s="41"/>
      <c r="M175" s="191"/>
      <c r="N175" s="192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171</v>
      </c>
      <c r="AU175" s="19" t="s">
        <v>81</v>
      </c>
    </row>
    <row r="176" spans="1:65" s="14" customFormat="1">
      <c r="B176" s="202"/>
      <c r="C176" s="203"/>
      <c r="D176" s="189" t="s">
        <v>157</v>
      </c>
      <c r="E176" s="204" t="s">
        <v>21</v>
      </c>
      <c r="F176" s="205" t="s">
        <v>311</v>
      </c>
      <c r="G176" s="203"/>
      <c r="H176" s="206">
        <v>51.828000000000003</v>
      </c>
      <c r="I176" s="203"/>
      <c r="J176" s="203"/>
      <c r="K176" s="203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157</v>
      </c>
      <c r="AU176" s="211" t="s">
        <v>81</v>
      </c>
      <c r="AV176" s="14" t="s">
        <v>81</v>
      </c>
      <c r="AW176" s="14" t="s">
        <v>33</v>
      </c>
      <c r="AX176" s="14" t="s">
        <v>77</v>
      </c>
      <c r="AY176" s="211" t="s">
        <v>147</v>
      </c>
    </row>
    <row r="177" spans="1:65" s="12" customFormat="1" ht="22.9" customHeight="1">
      <c r="B177" s="160"/>
      <c r="C177" s="161"/>
      <c r="D177" s="162" t="s">
        <v>71</v>
      </c>
      <c r="E177" s="174" t="s">
        <v>312</v>
      </c>
      <c r="F177" s="174" t="s">
        <v>313</v>
      </c>
      <c r="G177" s="161"/>
      <c r="H177" s="161"/>
      <c r="I177" s="161"/>
      <c r="J177" s="175">
        <f>BK177</f>
        <v>0</v>
      </c>
      <c r="K177" s="161"/>
      <c r="L177" s="166"/>
      <c r="M177" s="167"/>
      <c r="N177" s="168"/>
      <c r="O177" s="168"/>
      <c r="P177" s="169">
        <f>SUM(P178:P192)</f>
        <v>0</v>
      </c>
      <c r="Q177" s="168"/>
      <c r="R177" s="169">
        <f>SUM(R178:R192)</f>
        <v>0</v>
      </c>
      <c r="S177" s="168"/>
      <c r="T177" s="170">
        <f>SUM(T178:T192)</f>
        <v>0</v>
      </c>
      <c r="AR177" s="171" t="s">
        <v>77</v>
      </c>
      <c r="AT177" s="172" t="s">
        <v>71</v>
      </c>
      <c r="AU177" s="172" t="s">
        <v>77</v>
      </c>
      <c r="AY177" s="171" t="s">
        <v>147</v>
      </c>
      <c r="BK177" s="173">
        <f>SUM(BK178:BK192)</f>
        <v>0</v>
      </c>
    </row>
    <row r="178" spans="1:65" s="2" customFormat="1" ht="24.2" customHeight="1">
      <c r="A178" s="36"/>
      <c r="B178" s="37"/>
      <c r="C178" s="176" t="s">
        <v>314</v>
      </c>
      <c r="D178" s="176" t="s">
        <v>150</v>
      </c>
      <c r="E178" s="177" t="s">
        <v>315</v>
      </c>
      <c r="F178" s="178" t="s">
        <v>316</v>
      </c>
      <c r="G178" s="179" t="s">
        <v>317</v>
      </c>
      <c r="H178" s="180">
        <v>18.948</v>
      </c>
      <c r="I178" s="181"/>
      <c r="J178" s="182">
        <f>ROUND(I178*H178,2)</f>
        <v>0</v>
      </c>
      <c r="K178" s="178" t="s">
        <v>169</v>
      </c>
      <c r="L178" s="41"/>
      <c r="M178" s="183" t="s">
        <v>21</v>
      </c>
      <c r="N178" s="184" t="s">
        <v>43</v>
      </c>
      <c r="O178" s="66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7" t="s">
        <v>153</v>
      </c>
      <c r="AT178" s="187" t="s">
        <v>150</v>
      </c>
      <c r="AU178" s="187" t="s">
        <v>81</v>
      </c>
      <c r="AY178" s="19" t="s">
        <v>147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9" t="s">
        <v>77</v>
      </c>
      <c r="BK178" s="188">
        <f>ROUND(I178*H178,2)</f>
        <v>0</v>
      </c>
      <c r="BL178" s="19" t="s">
        <v>153</v>
      </c>
      <c r="BM178" s="187" t="s">
        <v>318</v>
      </c>
    </row>
    <row r="179" spans="1:65" s="2" customFormat="1">
      <c r="A179" s="36"/>
      <c r="B179" s="37"/>
      <c r="C179" s="38"/>
      <c r="D179" s="212" t="s">
        <v>171</v>
      </c>
      <c r="E179" s="38"/>
      <c r="F179" s="213" t="s">
        <v>319</v>
      </c>
      <c r="G179" s="38"/>
      <c r="H179" s="38"/>
      <c r="I179" s="38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171</v>
      </c>
      <c r="AU179" s="19" t="s">
        <v>81</v>
      </c>
    </row>
    <row r="180" spans="1:65" s="2" customFormat="1" ht="21.75" customHeight="1">
      <c r="A180" s="36"/>
      <c r="B180" s="37"/>
      <c r="C180" s="176" t="s">
        <v>320</v>
      </c>
      <c r="D180" s="176" t="s">
        <v>150</v>
      </c>
      <c r="E180" s="177" t="s">
        <v>321</v>
      </c>
      <c r="F180" s="178" t="s">
        <v>322</v>
      </c>
      <c r="G180" s="179" t="s">
        <v>317</v>
      </c>
      <c r="H180" s="180">
        <v>18.948</v>
      </c>
      <c r="I180" s="181"/>
      <c r="J180" s="182">
        <f>ROUND(I180*H180,2)</f>
        <v>0</v>
      </c>
      <c r="K180" s="178" t="s">
        <v>169</v>
      </c>
      <c r="L180" s="41"/>
      <c r="M180" s="183" t="s">
        <v>21</v>
      </c>
      <c r="N180" s="184" t="s">
        <v>43</v>
      </c>
      <c r="O180" s="66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7" t="s">
        <v>153</v>
      </c>
      <c r="AT180" s="187" t="s">
        <v>150</v>
      </c>
      <c r="AU180" s="187" t="s">
        <v>81</v>
      </c>
      <c r="AY180" s="19" t="s">
        <v>147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9" t="s">
        <v>77</v>
      </c>
      <c r="BK180" s="188">
        <f>ROUND(I180*H180,2)</f>
        <v>0</v>
      </c>
      <c r="BL180" s="19" t="s">
        <v>153</v>
      </c>
      <c r="BM180" s="187" t="s">
        <v>323</v>
      </c>
    </row>
    <row r="181" spans="1:65" s="2" customFormat="1">
      <c r="A181" s="36"/>
      <c r="B181" s="37"/>
      <c r="C181" s="38"/>
      <c r="D181" s="212" t="s">
        <v>171</v>
      </c>
      <c r="E181" s="38"/>
      <c r="F181" s="213" t="s">
        <v>324</v>
      </c>
      <c r="G181" s="38"/>
      <c r="H181" s="38"/>
      <c r="I181" s="38"/>
      <c r="J181" s="38"/>
      <c r="K181" s="38"/>
      <c r="L181" s="41"/>
      <c r="M181" s="191"/>
      <c r="N181" s="192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171</v>
      </c>
      <c r="AU181" s="19" t="s">
        <v>81</v>
      </c>
    </row>
    <row r="182" spans="1:65" s="2" customFormat="1" ht="24.2" customHeight="1">
      <c r="A182" s="36"/>
      <c r="B182" s="37"/>
      <c r="C182" s="176" t="s">
        <v>325</v>
      </c>
      <c r="D182" s="176" t="s">
        <v>150</v>
      </c>
      <c r="E182" s="177" t="s">
        <v>326</v>
      </c>
      <c r="F182" s="178" t="s">
        <v>327</v>
      </c>
      <c r="G182" s="179" t="s">
        <v>317</v>
      </c>
      <c r="H182" s="180">
        <v>360.012</v>
      </c>
      <c r="I182" s="181"/>
      <c r="J182" s="182">
        <f>ROUND(I182*H182,2)</f>
        <v>0</v>
      </c>
      <c r="K182" s="178" t="s">
        <v>169</v>
      </c>
      <c r="L182" s="41"/>
      <c r="M182" s="183" t="s">
        <v>21</v>
      </c>
      <c r="N182" s="184" t="s">
        <v>43</v>
      </c>
      <c r="O182" s="66"/>
      <c r="P182" s="185">
        <f>O182*H182</f>
        <v>0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7" t="s">
        <v>153</v>
      </c>
      <c r="AT182" s="187" t="s">
        <v>150</v>
      </c>
      <c r="AU182" s="187" t="s">
        <v>81</v>
      </c>
      <c r="AY182" s="19" t="s">
        <v>147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9" t="s">
        <v>77</v>
      </c>
      <c r="BK182" s="188">
        <f>ROUND(I182*H182,2)</f>
        <v>0</v>
      </c>
      <c r="BL182" s="19" t="s">
        <v>153</v>
      </c>
      <c r="BM182" s="187" t="s">
        <v>328</v>
      </c>
    </row>
    <row r="183" spans="1:65" s="2" customFormat="1">
      <c r="A183" s="36"/>
      <c r="B183" s="37"/>
      <c r="C183" s="38"/>
      <c r="D183" s="212" t="s">
        <v>171</v>
      </c>
      <c r="E183" s="38"/>
      <c r="F183" s="213" t="s">
        <v>329</v>
      </c>
      <c r="G183" s="38"/>
      <c r="H183" s="38"/>
      <c r="I183" s="38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171</v>
      </c>
      <c r="AU183" s="19" t="s">
        <v>81</v>
      </c>
    </row>
    <row r="184" spans="1:65" s="14" customFormat="1">
      <c r="B184" s="202"/>
      <c r="C184" s="203"/>
      <c r="D184" s="189" t="s">
        <v>157</v>
      </c>
      <c r="E184" s="203"/>
      <c r="F184" s="205" t="s">
        <v>330</v>
      </c>
      <c r="G184" s="203"/>
      <c r="H184" s="206">
        <v>360.012</v>
      </c>
      <c r="I184" s="203"/>
      <c r="J184" s="203"/>
      <c r="K184" s="203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157</v>
      </c>
      <c r="AU184" s="211" t="s">
        <v>81</v>
      </c>
      <c r="AV184" s="14" t="s">
        <v>81</v>
      </c>
      <c r="AW184" s="14" t="s">
        <v>4</v>
      </c>
      <c r="AX184" s="14" t="s">
        <v>77</v>
      </c>
      <c r="AY184" s="211" t="s">
        <v>147</v>
      </c>
    </row>
    <row r="185" spans="1:65" s="2" customFormat="1" ht="24.2" customHeight="1">
      <c r="A185" s="36"/>
      <c r="B185" s="37"/>
      <c r="C185" s="176" t="s">
        <v>331</v>
      </c>
      <c r="D185" s="176" t="s">
        <v>150</v>
      </c>
      <c r="E185" s="177" t="s">
        <v>332</v>
      </c>
      <c r="F185" s="178" t="s">
        <v>333</v>
      </c>
      <c r="G185" s="179" t="s">
        <v>317</v>
      </c>
      <c r="H185" s="180">
        <v>15.63</v>
      </c>
      <c r="I185" s="181"/>
      <c r="J185" s="182">
        <f>ROUND(I185*H185,2)</f>
        <v>0</v>
      </c>
      <c r="K185" s="178" t="s">
        <v>169</v>
      </c>
      <c r="L185" s="41"/>
      <c r="M185" s="183" t="s">
        <v>21</v>
      </c>
      <c r="N185" s="184" t="s">
        <v>43</v>
      </c>
      <c r="O185" s="66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7" t="s">
        <v>153</v>
      </c>
      <c r="AT185" s="187" t="s">
        <v>150</v>
      </c>
      <c r="AU185" s="187" t="s">
        <v>81</v>
      </c>
      <c r="AY185" s="19" t="s">
        <v>147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9" t="s">
        <v>77</v>
      </c>
      <c r="BK185" s="188">
        <f>ROUND(I185*H185,2)</f>
        <v>0</v>
      </c>
      <c r="BL185" s="19" t="s">
        <v>153</v>
      </c>
      <c r="BM185" s="187" t="s">
        <v>334</v>
      </c>
    </row>
    <row r="186" spans="1:65" s="2" customFormat="1">
      <c r="A186" s="36"/>
      <c r="B186" s="37"/>
      <c r="C186" s="38"/>
      <c r="D186" s="212" t="s">
        <v>171</v>
      </c>
      <c r="E186" s="38"/>
      <c r="F186" s="213" t="s">
        <v>335</v>
      </c>
      <c r="G186" s="38"/>
      <c r="H186" s="38"/>
      <c r="I186" s="38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171</v>
      </c>
      <c r="AU186" s="19" t="s">
        <v>81</v>
      </c>
    </row>
    <row r="187" spans="1:65" s="14" customFormat="1">
      <c r="B187" s="202"/>
      <c r="C187" s="203"/>
      <c r="D187" s="189" t="s">
        <v>157</v>
      </c>
      <c r="E187" s="204" t="s">
        <v>21</v>
      </c>
      <c r="F187" s="205" t="s">
        <v>336</v>
      </c>
      <c r="G187" s="203"/>
      <c r="H187" s="206">
        <v>15.63</v>
      </c>
      <c r="I187" s="203"/>
      <c r="J187" s="203"/>
      <c r="K187" s="203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157</v>
      </c>
      <c r="AU187" s="211" t="s">
        <v>81</v>
      </c>
      <c r="AV187" s="14" t="s">
        <v>81</v>
      </c>
      <c r="AW187" s="14" t="s">
        <v>33</v>
      </c>
      <c r="AX187" s="14" t="s">
        <v>77</v>
      </c>
      <c r="AY187" s="211" t="s">
        <v>147</v>
      </c>
    </row>
    <row r="188" spans="1:65" s="2" customFormat="1" ht="24.2" customHeight="1">
      <c r="A188" s="36"/>
      <c r="B188" s="37"/>
      <c r="C188" s="176" t="s">
        <v>337</v>
      </c>
      <c r="D188" s="176" t="s">
        <v>150</v>
      </c>
      <c r="E188" s="177" t="s">
        <v>338</v>
      </c>
      <c r="F188" s="178" t="s">
        <v>339</v>
      </c>
      <c r="G188" s="179" t="s">
        <v>317</v>
      </c>
      <c r="H188" s="180">
        <v>0.14000000000000001</v>
      </c>
      <c r="I188" s="181"/>
      <c r="J188" s="182">
        <f>ROUND(I188*H188,2)</f>
        <v>0</v>
      </c>
      <c r="K188" s="178" t="s">
        <v>169</v>
      </c>
      <c r="L188" s="41"/>
      <c r="M188" s="183" t="s">
        <v>21</v>
      </c>
      <c r="N188" s="184" t="s">
        <v>43</v>
      </c>
      <c r="O188" s="66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7" t="s">
        <v>153</v>
      </c>
      <c r="AT188" s="187" t="s">
        <v>150</v>
      </c>
      <c r="AU188" s="187" t="s">
        <v>81</v>
      </c>
      <c r="AY188" s="19" t="s">
        <v>147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9" t="s">
        <v>77</v>
      </c>
      <c r="BK188" s="188">
        <f>ROUND(I188*H188,2)</f>
        <v>0</v>
      </c>
      <c r="BL188" s="19" t="s">
        <v>153</v>
      </c>
      <c r="BM188" s="187" t="s">
        <v>340</v>
      </c>
    </row>
    <row r="189" spans="1:65" s="2" customFormat="1">
      <c r="A189" s="36"/>
      <c r="B189" s="37"/>
      <c r="C189" s="38"/>
      <c r="D189" s="212" t="s">
        <v>171</v>
      </c>
      <c r="E189" s="38"/>
      <c r="F189" s="213" t="s">
        <v>341</v>
      </c>
      <c r="G189" s="38"/>
      <c r="H189" s="38"/>
      <c r="I189" s="38"/>
      <c r="J189" s="38"/>
      <c r="K189" s="38"/>
      <c r="L189" s="41"/>
      <c r="M189" s="191"/>
      <c r="N189" s="192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171</v>
      </c>
      <c r="AU189" s="19" t="s">
        <v>81</v>
      </c>
    </row>
    <row r="190" spans="1:65" s="14" customFormat="1">
      <c r="B190" s="202"/>
      <c r="C190" s="203"/>
      <c r="D190" s="189" t="s">
        <v>157</v>
      </c>
      <c r="E190" s="204" t="s">
        <v>21</v>
      </c>
      <c r="F190" s="205" t="s">
        <v>342</v>
      </c>
      <c r="G190" s="203"/>
      <c r="H190" s="206">
        <v>0.14000000000000001</v>
      </c>
      <c r="I190" s="203"/>
      <c r="J190" s="203"/>
      <c r="K190" s="203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157</v>
      </c>
      <c r="AU190" s="211" t="s">
        <v>81</v>
      </c>
      <c r="AV190" s="14" t="s">
        <v>81</v>
      </c>
      <c r="AW190" s="14" t="s">
        <v>33</v>
      </c>
      <c r="AX190" s="14" t="s">
        <v>77</v>
      </c>
      <c r="AY190" s="211" t="s">
        <v>147</v>
      </c>
    </row>
    <row r="191" spans="1:65" s="2" customFormat="1" ht="24.2" customHeight="1">
      <c r="A191" s="36"/>
      <c r="B191" s="37"/>
      <c r="C191" s="176" t="s">
        <v>343</v>
      </c>
      <c r="D191" s="176" t="s">
        <v>150</v>
      </c>
      <c r="E191" s="177" t="s">
        <v>344</v>
      </c>
      <c r="F191" s="178" t="s">
        <v>345</v>
      </c>
      <c r="G191" s="179" t="s">
        <v>317</v>
      </c>
      <c r="H191" s="180">
        <v>2.2810000000000001</v>
      </c>
      <c r="I191" s="181"/>
      <c r="J191" s="182">
        <f>ROUND(I191*H191,2)</f>
        <v>0</v>
      </c>
      <c r="K191" s="178" t="s">
        <v>169</v>
      </c>
      <c r="L191" s="41"/>
      <c r="M191" s="183" t="s">
        <v>21</v>
      </c>
      <c r="N191" s="184" t="s">
        <v>43</v>
      </c>
      <c r="O191" s="66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153</v>
      </c>
      <c r="AT191" s="187" t="s">
        <v>150</v>
      </c>
      <c r="AU191" s="187" t="s">
        <v>81</v>
      </c>
      <c r="AY191" s="19" t="s">
        <v>147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9" t="s">
        <v>77</v>
      </c>
      <c r="BK191" s="188">
        <f>ROUND(I191*H191,2)</f>
        <v>0</v>
      </c>
      <c r="BL191" s="19" t="s">
        <v>153</v>
      </c>
      <c r="BM191" s="187" t="s">
        <v>346</v>
      </c>
    </row>
    <row r="192" spans="1:65" s="2" customFormat="1">
      <c r="A192" s="36"/>
      <c r="B192" s="37"/>
      <c r="C192" s="38"/>
      <c r="D192" s="212" t="s">
        <v>171</v>
      </c>
      <c r="E192" s="38"/>
      <c r="F192" s="213" t="s">
        <v>347</v>
      </c>
      <c r="G192" s="38"/>
      <c r="H192" s="38"/>
      <c r="I192" s="38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171</v>
      </c>
      <c r="AU192" s="19" t="s">
        <v>81</v>
      </c>
    </row>
    <row r="193" spans="1:65" s="12" customFormat="1" ht="22.9" customHeight="1">
      <c r="B193" s="160"/>
      <c r="C193" s="161"/>
      <c r="D193" s="162" t="s">
        <v>71</v>
      </c>
      <c r="E193" s="174" t="s">
        <v>348</v>
      </c>
      <c r="F193" s="174" t="s">
        <v>349</v>
      </c>
      <c r="G193" s="161"/>
      <c r="H193" s="161"/>
      <c r="I193" s="161"/>
      <c r="J193" s="175">
        <f>BK193</f>
        <v>0</v>
      </c>
      <c r="K193" s="161"/>
      <c r="L193" s="166"/>
      <c r="M193" s="167"/>
      <c r="N193" s="168"/>
      <c r="O193" s="168"/>
      <c r="P193" s="169">
        <f>SUM(P194:P195)</f>
        <v>0</v>
      </c>
      <c r="Q193" s="168"/>
      <c r="R193" s="169">
        <f>SUM(R194:R195)</f>
        <v>0</v>
      </c>
      <c r="S193" s="168"/>
      <c r="T193" s="170">
        <f>SUM(T194:T195)</f>
        <v>0</v>
      </c>
      <c r="AR193" s="171" t="s">
        <v>77</v>
      </c>
      <c r="AT193" s="172" t="s">
        <v>71</v>
      </c>
      <c r="AU193" s="172" t="s">
        <v>77</v>
      </c>
      <c r="AY193" s="171" t="s">
        <v>147</v>
      </c>
      <c r="BK193" s="173">
        <f>SUM(BK194:BK195)</f>
        <v>0</v>
      </c>
    </row>
    <row r="194" spans="1:65" s="2" customFormat="1" ht="33" customHeight="1">
      <c r="A194" s="36"/>
      <c r="B194" s="37"/>
      <c r="C194" s="176" t="s">
        <v>350</v>
      </c>
      <c r="D194" s="176" t="s">
        <v>150</v>
      </c>
      <c r="E194" s="177" t="s">
        <v>351</v>
      </c>
      <c r="F194" s="178" t="s">
        <v>352</v>
      </c>
      <c r="G194" s="179" t="s">
        <v>317</v>
      </c>
      <c r="H194" s="180">
        <v>31.626999999999999</v>
      </c>
      <c r="I194" s="181"/>
      <c r="J194" s="182">
        <f>ROUND(I194*H194,2)</f>
        <v>0</v>
      </c>
      <c r="K194" s="178" t="s">
        <v>169</v>
      </c>
      <c r="L194" s="41"/>
      <c r="M194" s="183" t="s">
        <v>21</v>
      </c>
      <c r="N194" s="184" t="s">
        <v>43</v>
      </c>
      <c r="O194" s="66"/>
      <c r="P194" s="185">
        <f>O194*H194</f>
        <v>0</v>
      </c>
      <c r="Q194" s="185">
        <v>0</v>
      </c>
      <c r="R194" s="185">
        <f>Q194*H194</f>
        <v>0</v>
      </c>
      <c r="S194" s="185">
        <v>0</v>
      </c>
      <c r="T194" s="18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7" t="s">
        <v>153</v>
      </c>
      <c r="AT194" s="187" t="s">
        <v>150</v>
      </c>
      <c r="AU194" s="187" t="s">
        <v>81</v>
      </c>
      <c r="AY194" s="19" t="s">
        <v>147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9" t="s">
        <v>77</v>
      </c>
      <c r="BK194" s="188">
        <f>ROUND(I194*H194,2)</f>
        <v>0</v>
      </c>
      <c r="BL194" s="19" t="s">
        <v>153</v>
      </c>
      <c r="BM194" s="187" t="s">
        <v>353</v>
      </c>
    </row>
    <row r="195" spans="1:65" s="2" customFormat="1">
      <c r="A195" s="36"/>
      <c r="B195" s="37"/>
      <c r="C195" s="38"/>
      <c r="D195" s="212" t="s">
        <v>171</v>
      </c>
      <c r="E195" s="38"/>
      <c r="F195" s="213" t="s">
        <v>354</v>
      </c>
      <c r="G195" s="38"/>
      <c r="H195" s="38"/>
      <c r="I195" s="38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171</v>
      </c>
      <c r="AU195" s="19" t="s">
        <v>81</v>
      </c>
    </row>
    <row r="196" spans="1:65" s="12" customFormat="1" ht="25.9" customHeight="1">
      <c r="B196" s="160"/>
      <c r="C196" s="161"/>
      <c r="D196" s="162" t="s">
        <v>71</v>
      </c>
      <c r="E196" s="163" t="s">
        <v>355</v>
      </c>
      <c r="F196" s="163" t="s">
        <v>356</v>
      </c>
      <c r="G196" s="161"/>
      <c r="H196" s="161"/>
      <c r="I196" s="161"/>
      <c r="J196" s="165">
        <f>BK196</f>
        <v>0</v>
      </c>
      <c r="K196" s="161"/>
      <c r="L196" s="166"/>
      <c r="M196" s="167"/>
      <c r="N196" s="168"/>
      <c r="O196" s="168"/>
      <c r="P196" s="169">
        <f>P197+P273</f>
        <v>0</v>
      </c>
      <c r="Q196" s="168"/>
      <c r="R196" s="169">
        <f>R197+R273</f>
        <v>2.4491226500000005</v>
      </c>
      <c r="S196" s="168"/>
      <c r="T196" s="170">
        <f>T197+T273</f>
        <v>3.1782544600000002</v>
      </c>
      <c r="AR196" s="171" t="s">
        <v>81</v>
      </c>
      <c r="AT196" s="172" t="s">
        <v>71</v>
      </c>
      <c r="AU196" s="172" t="s">
        <v>72</v>
      </c>
      <c r="AY196" s="171" t="s">
        <v>147</v>
      </c>
      <c r="BK196" s="173">
        <f>BK197+BK273</f>
        <v>0</v>
      </c>
    </row>
    <row r="197" spans="1:65" s="12" customFormat="1" ht="22.9" customHeight="1">
      <c r="B197" s="160"/>
      <c r="C197" s="161"/>
      <c r="D197" s="162" t="s">
        <v>71</v>
      </c>
      <c r="E197" s="174" t="s">
        <v>357</v>
      </c>
      <c r="F197" s="174" t="s">
        <v>358</v>
      </c>
      <c r="G197" s="161"/>
      <c r="H197" s="161"/>
      <c r="I197" s="161"/>
      <c r="J197" s="175">
        <f>BK197</f>
        <v>0</v>
      </c>
      <c r="K197" s="161"/>
      <c r="L197" s="166"/>
      <c r="M197" s="167"/>
      <c r="N197" s="168"/>
      <c r="O197" s="168"/>
      <c r="P197" s="169">
        <f>SUM(P198:P272)</f>
        <v>0</v>
      </c>
      <c r="Q197" s="168"/>
      <c r="R197" s="169">
        <f>SUM(R198:R272)</f>
        <v>2.2814909900000004</v>
      </c>
      <c r="S197" s="168"/>
      <c r="T197" s="170">
        <f>SUM(T198:T272)</f>
        <v>3.0329130400000004</v>
      </c>
      <c r="AR197" s="171" t="s">
        <v>81</v>
      </c>
      <c r="AT197" s="172" t="s">
        <v>71</v>
      </c>
      <c r="AU197" s="172" t="s">
        <v>77</v>
      </c>
      <c r="AY197" s="171" t="s">
        <v>147</v>
      </c>
      <c r="BK197" s="173">
        <f>SUM(BK198:BK272)</f>
        <v>0</v>
      </c>
    </row>
    <row r="198" spans="1:65" s="2" customFormat="1" ht="21.75" customHeight="1">
      <c r="A198" s="36"/>
      <c r="B198" s="37"/>
      <c r="C198" s="176" t="s">
        <v>359</v>
      </c>
      <c r="D198" s="176" t="s">
        <v>150</v>
      </c>
      <c r="E198" s="177" t="s">
        <v>360</v>
      </c>
      <c r="F198" s="178" t="s">
        <v>361</v>
      </c>
      <c r="G198" s="179" t="s">
        <v>94</v>
      </c>
      <c r="H198" s="180">
        <v>142.15600000000001</v>
      </c>
      <c r="I198" s="181"/>
      <c r="J198" s="182">
        <f>ROUND(I198*H198,2)</f>
        <v>0</v>
      </c>
      <c r="K198" s="178" t="s">
        <v>169</v>
      </c>
      <c r="L198" s="41"/>
      <c r="M198" s="183" t="s">
        <v>21</v>
      </c>
      <c r="N198" s="184" t="s">
        <v>43</v>
      </c>
      <c r="O198" s="66"/>
      <c r="P198" s="185">
        <f>O198*H198</f>
        <v>0</v>
      </c>
      <c r="Q198" s="185">
        <v>0</v>
      </c>
      <c r="R198" s="185">
        <f>Q198*H198</f>
        <v>0</v>
      </c>
      <c r="S198" s="185">
        <v>2E-3</v>
      </c>
      <c r="T198" s="186">
        <f>S198*H198</f>
        <v>0.28431200000000001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7" t="s">
        <v>237</v>
      </c>
      <c r="AT198" s="187" t="s">
        <v>150</v>
      </c>
      <c r="AU198" s="187" t="s">
        <v>81</v>
      </c>
      <c r="AY198" s="19" t="s">
        <v>147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9" t="s">
        <v>77</v>
      </c>
      <c r="BK198" s="188">
        <f>ROUND(I198*H198,2)</f>
        <v>0</v>
      </c>
      <c r="BL198" s="19" t="s">
        <v>237</v>
      </c>
      <c r="BM198" s="187" t="s">
        <v>362</v>
      </c>
    </row>
    <row r="199" spans="1:65" s="2" customFormat="1">
      <c r="A199" s="36"/>
      <c r="B199" s="37"/>
      <c r="C199" s="38"/>
      <c r="D199" s="212" t="s">
        <v>171</v>
      </c>
      <c r="E199" s="38"/>
      <c r="F199" s="213" t="s">
        <v>363</v>
      </c>
      <c r="G199" s="38"/>
      <c r="H199" s="38"/>
      <c r="I199" s="38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171</v>
      </c>
      <c r="AU199" s="19" t="s">
        <v>81</v>
      </c>
    </row>
    <row r="200" spans="1:65" s="14" customFormat="1">
      <c r="B200" s="202"/>
      <c r="C200" s="203"/>
      <c r="D200" s="189" t="s">
        <v>157</v>
      </c>
      <c r="E200" s="204" t="s">
        <v>21</v>
      </c>
      <c r="F200" s="205" t="s">
        <v>109</v>
      </c>
      <c r="G200" s="203"/>
      <c r="H200" s="206">
        <v>142.15600000000001</v>
      </c>
      <c r="I200" s="203"/>
      <c r="J200" s="203"/>
      <c r="K200" s="203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157</v>
      </c>
      <c r="AU200" s="211" t="s">
        <v>81</v>
      </c>
      <c r="AV200" s="14" t="s">
        <v>81</v>
      </c>
      <c r="AW200" s="14" t="s">
        <v>33</v>
      </c>
      <c r="AX200" s="14" t="s">
        <v>77</v>
      </c>
      <c r="AY200" s="211" t="s">
        <v>147</v>
      </c>
    </row>
    <row r="201" spans="1:65" s="2" customFormat="1" ht="24.2" customHeight="1">
      <c r="A201" s="36"/>
      <c r="B201" s="37"/>
      <c r="C201" s="176" t="s">
        <v>364</v>
      </c>
      <c r="D201" s="176" t="s">
        <v>150</v>
      </c>
      <c r="E201" s="177" t="s">
        <v>365</v>
      </c>
      <c r="F201" s="178" t="s">
        <v>366</v>
      </c>
      <c r="G201" s="179" t="s">
        <v>94</v>
      </c>
      <c r="H201" s="180">
        <v>142.15600000000001</v>
      </c>
      <c r="I201" s="181"/>
      <c r="J201" s="182">
        <f>ROUND(I201*H201,2)</f>
        <v>0</v>
      </c>
      <c r="K201" s="178" t="s">
        <v>169</v>
      </c>
      <c r="L201" s="41"/>
      <c r="M201" s="183" t="s">
        <v>21</v>
      </c>
      <c r="N201" s="184" t="s">
        <v>43</v>
      </c>
      <c r="O201" s="66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7" t="s">
        <v>237</v>
      </c>
      <c r="AT201" s="187" t="s">
        <v>150</v>
      </c>
      <c r="AU201" s="187" t="s">
        <v>81</v>
      </c>
      <c r="AY201" s="19" t="s">
        <v>147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9" t="s">
        <v>77</v>
      </c>
      <c r="BK201" s="188">
        <f>ROUND(I201*H201,2)</f>
        <v>0</v>
      </c>
      <c r="BL201" s="19" t="s">
        <v>237</v>
      </c>
      <c r="BM201" s="187" t="s">
        <v>367</v>
      </c>
    </row>
    <row r="202" spans="1:65" s="2" customFormat="1">
      <c r="A202" s="36"/>
      <c r="B202" s="37"/>
      <c r="C202" s="38"/>
      <c r="D202" s="212" t="s">
        <v>171</v>
      </c>
      <c r="E202" s="38"/>
      <c r="F202" s="213" t="s">
        <v>368</v>
      </c>
      <c r="G202" s="38"/>
      <c r="H202" s="38"/>
      <c r="I202" s="38"/>
      <c r="J202" s="38"/>
      <c r="K202" s="38"/>
      <c r="L202" s="41"/>
      <c r="M202" s="191"/>
      <c r="N202" s="192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171</v>
      </c>
      <c r="AU202" s="19" t="s">
        <v>81</v>
      </c>
    </row>
    <row r="203" spans="1:65" s="14" customFormat="1">
      <c r="B203" s="202"/>
      <c r="C203" s="203"/>
      <c r="D203" s="189" t="s">
        <v>157</v>
      </c>
      <c r="E203" s="204" t="s">
        <v>21</v>
      </c>
      <c r="F203" s="205" t="s">
        <v>109</v>
      </c>
      <c r="G203" s="203"/>
      <c r="H203" s="206">
        <v>142.15600000000001</v>
      </c>
      <c r="I203" s="203"/>
      <c r="J203" s="203"/>
      <c r="K203" s="203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157</v>
      </c>
      <c r="AU203" s="211" t="s">
        <v>81</v>
      </c>
      <c r="AV203" s="14" t="s">
        <v>81</v>
      </c>
      <c r="AW203" s="14" t="s">
        <v>33</v>
      </c>
      <c r="AX203" s="14" t="s">
        <v>77</v>
      </c>
      <c r="AY203" s="211" t="s">
        <v>147</v>
      </c>
    </row>
    <row r="204" spans="1:65" s="2" customFormat="1" ht="16.5" customHeight="1">
      <c r="A204" s="36"/>
      <c r="B204" s="37"/>
      <c r="C204" s="214" t="s">
        <v>369</v>
      </c>
      <c r="D204" s="214" t="s">
        <v>179</v>
      </c>
      <c r="E204" s="215" t="s">
        <v>370</v>
      </c>
      <c r="F204" s="216" t="s">
        <v>371</v>
      </c>
      <c r="G204" s="217" t="s">
        <v>372</v>
      </c>
      <c r="H204" s="218">
        <v>56.862000000000002</v>
      </c>
      <c r="I204" s="219"/>
      <c r="J204" s="220">
        <f>ROUND(I204*H204,2)</f>
        <v>0</v>
      </c>
      <c r="K204" s="216" t="s">
        <v>169</v>
      </c>
      <c r="L204" s="221"/>
      <c r="M204" s="222" t="s">
        <v>21</v>
      </c>
      <c r="N204" s="223" t="s">
        <v>43</v>
      </c>
      <c r="O204" s="66"/>
      <c r="P204" s="185">
        <f>O204*H204</f>
        <v>0</v>
      </c>
      <c r="Q204" s="185">
        <v>1E-3</v>
      </c>
      <c r="R204" s="185">
        <f>Q204*H204</f>
        <v>5.6862000000000003E-2</v>
      </c>
      <c r="S204" s="185">
        <v>0</v>
      </c>
      <c r="T204" s="18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7" t="s">
        <v>325</v>
      </c>
      <c r="AT204" s="187" t="s">
        <v>179</v>
      </c>
      <c r="AU204" s="187" t="s">
        <v>81</v>
      </c>
      <c r="AY204" s="19" t="s">
        <v>147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9" t="s">
        <v>77</v>
      </c>
      <c r="BK204" s="188">
        <f>ROUND(I204*H204,2)</f>
        <v>0</v>
      </c>
      <c r="BL204" s="19" t="s">
        <v>237</v>
      </c>
      <c r="BM204" s="187" t="s">
        <v>373</v>
      </c>
    </row>
    <row r="205" spans="1:65" s="14" customFormat="1">
      <c r="B205" s="202"/>
      <c r="C205" s="203"/>
      <c r="D205" s="189" t="s">
        <v>157</v>
      </c>
      <c r="E205" s="204" t="s">
        <v>21</v>
      </c>
      <c r="F205" s="205" t="s">
        <v>374</v>
      </c>
      <c r="G205" s="203"/>
      <c r="H205" s="206">
        <v>56.862000000000002</v>
      </c>
      <c r="I205" s="203"/>
      <c r="J205" s="203"/>
      <c r="K205" s="203"/>
      <c r="L205" s="207"/>
      <c r="M205" s="208"/>
      <c r="N205" s="209"/>
      <c r="O205" s="209"/>
      <c r="P205" s="209"/>
      <c r="Q205" s="209"/>
      <c r="R205" s="209"/>
      <c r="S205" s="209"/>
      <c r="T205" s="210"/>
      <c r="AT205" s="211" t="s">
        <v>157</v>
      </c>
      <c r="AU205" s="211" t="s">
        <v>81</v>
      </c>
      <c r="AV205" s="14" t="s">
        <v>81</v>
      </c>
      <c r="AW205" s="14" t="s">
        <v>33</v>
      </c>
      <c r="AX205" s="14" t="s">
        <v>77</v>
      </c>
      <c r="AY205" s="211" t="s">
        <v>147</v>
      </c>
    </row>
    <row r="206" spans="1:65" s="2" customFormat="1" ht="16.5" customHeight="1">
      <c r="A206" s="36"/>
      <c r="B206" s="37"/>
      <c r="C206" s="176" t="s">
        <v>375</v>
      </c>
      <c r="D206" s="176" t="s">
        <v>150</v>
      </c>
      <c r="E206" s="177" t="s">
        <v>376</v>
      </c>
      <c r="F206" s="178" t="s">
        <v>377</v>
      </c>
      <c r="G206" s="179" t="s">
        <v>94</v>
      </c>
      <c r="H206" s="180">
        <v>142.15600000000001</v>
      </c>
      <c r="I206" s="181"/>
      <c r="J206" s="182">
        <f>ROUND(I206*H206,2)</f>
        <v>0</v>
      </c>
      <c r="K206" s="178" t="s">
        <v>169</v>
      </c>
      <c r="L206" s="41"/>
      <c r="M206" s="183" t="s">
        <v>21</v>
      </c>
      <c r="N206" s="184" t="s">
        <v>43</v>
      </c>
      <c r="O206" s="66"/>
      <c r="P206" s="185">
        <f>O206*H206</f>
        <v>0</v>
      </c>
      <c r="Q206" s="185">
        <v>0</v>
      </c>
      <c r="R206" s="185">
        <f>Q206*H206</f>
        <v>0</v>
      </c>
      <c r="S206" s="185">
        <v>6.6E-4</v>
      </c>
      <c r="T206" s="186">
        <f>S206*H206</f>
        <v>9.3822959999999997E-2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7" t="s">
        <v>237</v>
      </c>
      <c r="AT206" s="187" t="s">
        <v>150</v>
      </c>
      <c r="AU206" s="187" t="s">
        <v>81</v>
      </c>
      <c r="AY206" s="19" t="s">
        <v>147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19" t="s">
        <v>77</v>
      </c>
      <c r="BK206" s="188">
        <f>ROUND(I206*H206,2)</f>
        <v>0</v>
      </c>
      <c r="BL206" s="19" t="s">
        <v>237</v>
      </c>
      <c r="BM206" s="187" t="s">
        <v>378</v>
      </c>
    </row>
    <row r="207" spans="1:65" s="2" customFormat="1">
      <c r="A207" s="36"/>
      <c r="B207" s="37"/>
      <c r="C207" s="38"/>
      <c r="D207" s="212" t="s">
        <v>171</v>
      </c>
      <c r="E207" s="38"/>
      <c r="F207" s="213" t="s">
        <v>379</v>
      </c>
      <c r="G207" s="38"/>
      <c r="H207" s="38"/>
      <c r="I207" s="38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171</v>
      </c>
      <c r="AU207" s="19" t="s">
        <v>81</v>
      </c>
    </row>
    <row r="208" spans="1:65" s="13" customFormat="1">
      <c r="B208" s="193"/>
      <c r="C208" s="194"/>
      <c r="D208" s="189" t="s">
        <v>157</v>
      </c>
      <c r="E208" s="195" t="s">
        <v>21</v>
      </c>
      <c r="F208" s="196" t="s">
        <v>380</v>
      </c>
      <c r="G208" s="194"/>
      <c r="H208" s="195" t="s">
        <v>21</v>
      </c>
      <c r="I208" s="194"/>
      <c r="J208" s="194"/>
      <c r="K208" s="194"/>
      <c r="L208" s="197"/>
      <c r="M208" s="198"/>
      <c r="N208" s="199"/>
      <c r="O208" s="199"/>
      <c r="P208" s="199"/>
      <c r="Q208" s="199"/>
      <c r="R208" s="199"/>
      <c r="S208" s="199"/>
      <c r="T208" s="200"/>
      <c r="AT208" s="201" t="s">
        <v>157</v>
      </c>
      <c r="AU208" s="201" t="s">
        <v>81</v>
      </c>
      <c r="AV208" s="13" t="s">
        <v>77</v>
      </c>
      <c r="AW208" s="13" t="s">
        <v>33</v>
      </c>
      <c r="AX208" s="13" t="s">
        <v>72</v>
      </c>
      <c r="AY208" s="201" t="s">
        <v>147</v>
      </c>
    </row>
    <row r="209" spans="1:65" s="14" customFormat="1">
      <c r="B209" s="202"/>
      <c r="C209" s="203"/>
      <c r="D209" s="189" t="s">
        <v>157</v>
      </c>
      <c r="E209" s="204" t="s">
        <v>21</v>
      </c>
      <c r="F209" s="205" t="s">
        <v>109</v>
      </c>
      <c r="G209" s="203"/>
      <c r="H209" s="206">
        <v>142.15600000000001</v>
      </c>
      <c r="I209" s="203"/>
      <c r="J209" s="203"/>
      <c r="K209" s="203"/>
      <c r="L209" s="207"/>
      <c r="M209" s="208"/>
      <c r="N209" s="209"/>
      <c r="O209" s="209"/>
      <c r="P209" s="209"/>
      <c r="Q209" s="209"/>
      <c r="R209" s="209"/>
      <c r="S209" s="209"/>
      <c r="T209" s="210"/>
      <c r="AT209" s="211" t="s">
        <v>157</v>
      </c>
      <c r="AU209" s="211" t="s">
        <v>81</v>
      </c>
      <c r="AV209" s="14" t="s">
        <v>81</v>
      </c>
      <c r="AW209" s="14" t="s">
        <v>33</v>
      </c>
      <c r="AX209" s="14" t="s">
        <v>77</v>
      </c>
      <c r="AY209" s="211" t="s">
        <v>147</v>
      </c>
    </row>
    <row r="210" spans="1:65" s="2" customFormat="1" ht="21.75" customHeight="1">
      <c r="A210" s="36"/>
      <c r="B210" s="37"/>
      <c r="C210" s="176" t="s">
        <v>381</v>
      </c>
      <c r="D210" s="176" t="s">
        <v>150</v>
      </c>
      <c r="E210" s="177" t="s">
        <v>382</v>
      </c>
      <c r="F210" s="178" t="s">
        <v>383</v>
      </c>
      <c r="G210" s="179" t="s">
        <v>94</v>
      </c>
      <c r="H210" s="180">
        <v>142.15600000000001</v>
      </c>
      <c r="I210" s="181"/>
      <c r="J210" s="182">
        <f>ROUND(I210*H210,2)</f>
        <v>0</v>
      </c>
      <c r="K210" s="178" t="s">
        <v>169</v>
      </c>
      <c r="L210" s="41"/>
      <c r="M210" s="183" t="s">
        <v>21</v>
      </c>
      <c r="N210" s="184" t="s">
        <v>43</v>
      </c>
      <c r="O210" s="66"/>
      <c r="P210" s="185">
        <f>O210*H210</f>
        <v>0</v>
      </c>
      <c r="Q210" s="185">
        <v>0</v>
      </c>
      <c r="R210" s="185">
        <f>Q210*H210</f>
        <v>0</v>
      </c>
      <c r="S210" s="185">
        <v>1.6500000000000001E-2</v>
      </c>
      <c r="T210" s="186">
        <f>S210*H210</f>
        <v>2.345574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7" t="s">
        <v>237</v>
      </c>
      <c r="AT210" s="187" t="s">
        <v>150</v>
      </c>
      <c r="AU210" s="187" t="s">
        <v>81</v>
      </c>
      <c r="AY210" s="19" t="s">
        <v>147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9" t="s">
        <v>77</v>
      </c>
      <c r="BK210" s="188">
        <f>ROUND(I210*H210,2)</f>
        <v>0</v>
      </c>
      <c r="BL210" s="19" t="s">
        <v>237</v>
      </c>
      <c r="BM210" s="187" t="s">
        <v>384</v>
      </c>
    </row>
    <row r="211" spans="1:65" s="2" customFormat="1">
      <c r="A211" s="36"/>
      <c r="B211" s="37"/>
      <c r="C211" s="38"/>
      <c r="D211" s="212" t="s">
        <v>171</v>
      </c>
      <c r="E211" s="38"/>
      <c r="F211" s="213" t="s">
        <v>385</v>
      </c>
      <c r="G211" s="38"/>
      <c r="H211" s="38"/>
      <c r="I211" s="38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171</v>
      </c>
      <c r="AU211" s="19" t="s">
        <v>81</v>
      </c>
    </row>
    <row r="212" spans="1:65" s="14" customFormat="1">
      <c r="B212" s="202"/>
      <c r="C212" s="203"/>
      <c r="D212" s="189" t="s">
        <v>157</v>
      </c>
      <c r="E212" s="204" t="s">
        <v>21</v>
      </c>
      <c r="F212" s="205" t="s">
        <v>386</v>
      </c>
      <c r="G212" s="203"/>
      <c r="H212" s="206">
        <v>144.12100000000001</v>
      </c>
      <c r="I212" s="203"/>
      <c r="J212" s="203"/>
      <c r="K212" s="203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157</v>
      </c>
      <c r="AU212" s="211" t="s">
        <v>81</v>
      </c>
      <c r="AV212" s="14" t="s">
        <v>81</v>
      </c>
      <c r="AW212" s="14" t="s">
        <v>33</v>
      </c>
      <c r="AX212" s="14" t="s">
        <v>72</v>
      </c>
      <c r="AY212" s="211" t="s">
        <v>147</v>
      </c>
    </row>
    <row r="213" spans="1:65" s="14" customFormat="1">
      <c r="B213" s="202"/>
      <c r="C213" s="203"/>
      <c r="D213" s="189" t="s">
        <v>157</v>
      </c>
      <c r="E213" s="204" t="s">
        <v>21</v>
      </c>
      <c r="F213" s="205" t="s">
        <v>387</v>
      </c>
      <c r="G213" s="203"/>
      <c r="H213" s="206">
        <v>-1.0649999999999999</v>
      </c>
      <c r="I213" s="203"/>
      <c r="J213" s="203"/>
      <c r="K213" s="203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157</v>
      </c>
      <c r="AU213" s="211" t="s">
        <v>81</v>
      </c>
      <c r="AV213" s="14" t="s">
        <v>81</v>
      </c>
      <c r="AW213" s="14" t="s">
        <v>33</v>
      </c>
      <c r="AX213" s="14" t="s">
        <v>72</v>
      </c>
      <c r="AY213" s="211" t="s">
        <v>147</v>
      </c>
    </row>
    <row r="214" spans="1:65" s="14" customFormat="1">
      <c r="B214" s="202"/>
      <c r="C214" s="203"/>
      <c r="D214" s="189" t="s">
        <v>157</v>
      </c>
      <c r="E214" s="204" t="s">
        <v>21</v>
      </c>
      <c r="F214" s="205" t="s">
        <v>388</v>
      </c>
      <c r="G214" s="203"/>
      <c r="H214" s="206">
        <v>-0.51600000000000001</v>
      </c>
      <c r="I214" s="203"/>
      <c r="J214" s="203"/>
      <c r="K214" s="203"/>
      <c r="L214" s="207"/>
      <c r="M214" s="208"/>
      <c r="N214" s="209"/>
      <c r="O214" s="209"/>
      <c r="P214" s="209"/>
      <c r="Q214" s="209"/>
      <c r="R214" s="209"/>
      <c r="S214" s="209"/>
      <c r="T214" s="210"/>
      <c r="AT214" s="211" t="s">
        <v>157</v>
      </c>
      <c r="AU214" s="211" t="s">
        <v>81</v>
      </c>
      <c r="AV214" s="14" t="s">
        <v>81</v>
      </c>
      <c r="AW214" s="14" t="s">
        <v>33</v>
      </c>
      <c r="AX214" s="14" t="s">
        <v>72</v>
      </c>
      <c r="AY214" s="211" t="s">
        <v>147</v>
      </c>
    </row>
    <row r="215" spans="1:65" s="14" customFormat="1">
      <c r="B215" s="202"/>
      <c r="C215" s="203"/>
      <c r="D215" s="189" t="s">
        <v>157</v>
      </c>
      <c r="E215" s="204" t="s">
        <v>21</v>
      </c>
      <c r="F215" s="205" t="s">
        <v>389</v>
      </c>
      <c r="G215" s="203"/>
      <c r="H215" s="206">
        <v>-0.38400000000000001</v>
      </c>
      <c r="I215" s="203"/>
      <c r="J215" s="203"/>
      <c r="K215" s="203"/>
      <c r="L215" s="207"/>
      <c r="M215" s="208"/>
      <c r="N215" s="209"/>
      <c r="O215" s="209"/>
      <c r="P215" s="209"/>
      <c r="Q215" s="209"/>
      <c r="R215" s="209"/>
      <c r="S215" s="209"/>
      <c r="T215" s="210"/>
      <c r="AT215" s="211" t="s">
        <v>157</v>
      </c>
      <c r="AU215" s="211" t="s">
        <v>81</v>
      </c>
      <c r="AV215" s="14" t="s">
        <v>81</v>
      </c>
      <c r="AW215" s="14" t="s">
        <v>33</v>
      </c>
      <c r="AX215" s="14" t="s">
        <v>72</v>
      </c>
      <c r="AY215" s="211" t="s">
        <v>147</v>
      </c>
    </row>
    <row r="216" spans="1:65" s="16" customFormat="1">
      <c r="B216" s="234"/>
      <c r="C216" s="235"/>
      <c r="D216" s="189" t="s">
        <v>157</v>
      </c>
      <c r="E216" s="236" t="s">
        <v>109</v>
      </c>
      <c r="F216" s="237" t="s">
        <v>390</v>
      </c>
      <c r="G216" s="235"/>
      <c r="H216" s="238">
        <v>142.15600000000001</v>
      </c>
      <c r="I216" s="235"/>
      <c r="J216" s="235"/>
      <c r="K216" s="235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157</v>
      </c>
      <c r="AU216" s="243" t="s">
        <v>81</v>
      </c>
      <c r="AV216" s="16" t="s">
        <v>84</v>
      </c>
      <c r="AW216" s="16" t="s">
        <v>33</v>
      </c>
      <c r="AX216" s="16" t="s">
        <v>72</v>
      </c>
      <c r="AY216" s="243" t="s">
        <v>147</v>
      </c>
    </row>
    <row r="217" spans="1:65" s="15" customFormat="1">
      <c r="B217" s="224"/>
      <c r="C217" s="225"/>
      <c r="D217" s="189" t="s">
        <v>157</v>
      </c>
      <c r="E217" s="226" t="s">
        <v>21</v>
      </c>
      <c r="F217" s="227" t="s">
        <v>208</v>
      </c>
      <c r="G217" s="225"/>
      <c r="H217" s="228">
        <v>142.15600000000001</v>
      </c>
      <c r="I217" s="225"/>
      <c r="J217" s="225"/>
      <c r="K217" s="225"/>
      <c r="L217" s="229"/>
      <c r="M217" s="230"/>
      <c r="N217" s="231"/>
      <c r="O217" s="231"/>
      <c r="P217" s="231"/>
      <c r="Q217" s="231"/>
      <c r="R217" s="231"/>
      <c r="S217" s="231"/>
      <c r="T217" s="232"/>
      <c r="AT217" s="233" t="s">
        <v>157</v>
      </c>
      <c r="AU217" s="233" t="s">
        <v>81</v>
      </c>
      <c r="AV217" s="15" t="s">
        <v>153</v>
      </c>
      <c r="AW217" s="15" t="s">
        <v>33</v>
      </c>
      <c r="AX217" s="15" t="s">
        <v>77</v>
      </c>
      <c r="AY217" s="233" t="s">
        <v>147</v>
      </c>
    </row>
    <row r="218" spans="1:65" s="2" customFormat="1" ht="16.5" customHeight="1">
      <c r="A218" s="36"/>
      <c r="B218" s="37"/>
      <c r="C218" s="176" t="s">
        <v>391</v>
      </c>
      <c r="D218" s="176" t="s">
        <v>150</v>
      </c>
      <c r="E218" s="177" t="s">
        <v>392</v>
      </c>
      <c r="F218" s="178" t="s">
        <v>393</v>
      </c>
      <c r="G218" s="179" t="s">
        <v>94</v>
      </c>
      <c r="H218" s="180">
        <v>284.31200000000001</v>
      </c>
      <c r="I218" s="181"/>
      <c r="J218" s="182">
        <f>ROUND(I218*H218,2)</f>
        <v>0</v>
      </c>
      <c r="K218" s="178" t="s">
        <v>169</v>
      </c>
      <c r="L218" s="41"/>
      <c r="M218" s="183" t="s">
        <v>21</v>
      </c>
      <c r="N218" s="184" t="s">
        <v>43</v>
      </c>
      <c r="O218" s="66"/>
      <c r="P218" s="185">
        <f>O218*H218</f>
        <v>0</v>
      </c>
      <c r="Q218" s="185">
        <v>8.8000000000000003E-4</v>
      </c>
      <c r="R218" s="185">
        <f>Q218*H218</f>
        <v>0.25019456000000001</v>
      </c>
      <c r="S218" s="185">
        <v>0</v>
      </c>
      <c r="T218" s="18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7" t="s">
        <v>237</v>
      </c>
      <c r="AT218" s="187" t="s">
        <v>150</v>
      </c>
      <c r="AU218" s="187" t="s">
        <v>81</v>
      </c>
      <c r="AY218" s="19" t="s">
        <v>147</v>
      </c>
      <c r="BE218" s="188">
        <f>IF(N218="základní",J218,0)</f>
        <v>0</v>
      </c>
      <c r="BF218" s="188">
        <f>IF(N218="snížená",J218,0)</f>
        <v>0</v>
      </c>
      <c r="BG218" s="188">
        <f>IF(N218="zákl. přenesená",J218,0)</f>
        <v>0</v>
      </c>
      <c r="BH218" s="188">
        <f>IF(N218="sníž. přenesená",J218,0)</f>
        <v>0</v>
      </c>
      <c r="BI218" s="188">
        <f>IF(N218="nulová",J218,0)</f>
        <v>0</v>
      </c>
      <c r="BJ218" s="19" t="s">
        <v>77</v>
      </c>
      <c r="BK218" s="188">
        <f>ROUND(I218*H218,2)</f>
        <v>0</v>
      </c>
      <c r="BL218" s="19" t="s">
        <v>237</v>
      </c>
      <c r="BM218" s="187" t="s">
        <v>394</v>
      </c>
    </row>
    <row r="219" spans="1:65" s="2" customFormat="1">
      <c r="A219" s="36"/>
      <c r="B219" s="37"/>
      <c r="C219" s="38"/>
      <c r="D219" s="212" t="s">
        <v>171</v>
      </c>
      <c r="E219" s="38"/>
      <c r="F219" s="213" t="s">
        <v>395</v>
      </c>
      <c r="G219" s="38"/>
      <c r="H219" s="38"/>
      <c r="I219" s="38"/>
      <c r="J219" s="38"/>
      <c r="K219" s="38"/>
      <c r="L219" s="41"/>
      <c r="M219" s="191"/>
      <c r="N219" s="192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171</v>
      </c>
      <c r="AU219" s="19" t="s">
        <v>81</v>
      </c>
    </row>
    <row r="220" spans="1:65" s="14" customFormat="1">
      <c r="B220" s="202"/>
      <c r="C220" s="203"/>
      <c r="D220" s="189" t="s">
        <v>157</v>
      </c>
      <c r="E220" s="204" t="s">
        <v>21</v>
      </c>
      <c r="F220" s="205" t="s">
        <v>396</v>
      </c>
      <c r="G220" s="203"/>
      <c r="H220" s="206">
        <v>284.31200000000001</v>
      </c>
      <c r="I220" s="203"/>
      <c r="J220" s="203"/>
      <c r="K220" s="203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157</v>
      </c>
      <c r="AU220" s="211" t="s">
        <v>81</v>
      </c>
      <c r="AV220" s="14" t="s">
        <v>81</v>
      </c>
      <c r="AW220" s="14" t="s">
        <v>33</v>
      </c>
      <c r="AX220" s="14" t="s">
        <v>77</v>
      </c>
      <c r="AY220" s="211" t="s">
        <v>147</v>
      </c>
    </row>
    <row r="221" spans="1:65" s="2" customFormat="1" ht="24.2" customHeight="1">
      <c r="A221" s="36"/>
      <c r="B221" s="37"/>
      <c r="C221" s="214" t="s">
        <v>397</v>
      </c>
      <c r="D221" s="214" t="s">
        <v>179</v>
      </c>
      <c r="E221" s="215" t="s">
        <v>398</v>
      </c>
      <c r="F221" s="216" t="s">
        <v>399</v>
      </c>
      <c r="G221" s="217" t="s">
        <v>94</v>
      </c>
      <c r="H221" s="218">
        <v>163.47900000000001</v>
      </c>
      <c r="I221" s="219"/>
      <c r="J221" s="220">
        <f>ROUND(I221*H221,2)</f>
        <v>0</v>
      </c>
      <c r="K221" s="216" t="s">
        <v>169</v>
      </c>
      <c r="L221" s="221"/>
      <c r="M221" s="222" t="s">
        <v>21</v>
      </c>
      <c r="N221" s="223" t="s">
        <v>43</v>
      </c>
      <c r="O221" s="66"/>
      <c r="P221" s="185">
        <f>O221*H221</f>
        <v>0</v>
      </c>
      <c r="Q221" s="185">
        <v>5.4000000000000003E-3</v>
      </c>
      <c r="R221" s="185">
        <f>Q221*H221</f>
        <v>0.88278660000000009</v>
      </c>
      <c r="S221" s="185">
        <v>0</v>
      </c>
      <c r="T221" s="18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7" t="s">
        <v>325</v>
      </c>
      <c r="AT221" s="187" t="s">
        <v>179</v>
      </c>
      <c r="AU221" s="187" t="s">
        <v>81</v>
      </c>
      <c r="AY221" s="19" t="s">
        <v>147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9" t="s">
        <v>77</v>
      </c>
      <c r="BK221" s="188">
        <f>ROUND(I221*H221,2)</f>
        <v>0</v>
      </c>
      <c r="BL221" s="19" t="s">
        <v>237</v>
      </c>
      <c r="BM221" s="187" t="s">
        <v>400</v>
      </c>
    </row>
    <row r="222" spans="1:65" s="14" customFormat="1">
      <c r="B222" s="202"/>
      <c r="C222" s="203"/>
      <c r="D222" s="189" t="s">
        <v>157</v>
      </c>
      <c r="E222" s="204" t="s">
        <v>21</v>
      </c>
      <c r="F222" s="205" t="s">
        <v>401</v>
      </c>
      <c r="G222" s="203"/>
      <c r="H222" s="206">
        <v>163.47900000000001</v>
      </c>
      <c r="I222" s="203"/>
      <c r="J222" s="203"/>
      <c r="K222" s="203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157</v>
      </c>
      <c r="AU222" s="211" t="s">
        <v>81</v>
      </c>
      <c r="AV222" s="14" t="s">
        <v>81</v>
      </c>
      <c r="AW222" s="14" t="s">
        <v>33</v>
      </c>
      <c r="AX222" s="14" t="s">
        <v>77</v>
      </c>
      <c r="AY222" s="211" t="s">
        <v>147</v>
      </c>
    </row>
    <row r="223" spans="1:65" s="2" customFormat="1" ht="24.2" customHeight="1">
      <c r="A223" s="36"/>
      <c r="B223" s="37"/>
      <c r="C223" s="214" t="s">
        <v>402</v>
      </c>
      <c r="D223" s="214" t="s">
        <v>179</v>
      </c>
      <c r="E223" s="215" t="s">
        <v>403</v>
      </c>
      <c r="F223" s="216" t="s">
        <v>404</v>
      </c>
      <c r="G223" s="217" t="s">
        <v>94</v>
      </c>
      <c r="H223" s="218">
        <v>163.47900000000001</v>
      </c>
      <c r="I223" s="219"/>
      <c r="J223" s="220">
        <f>ROUND(I223*H223,2)</f>
        <v>0</v>
      </c>
      <c r="K223" s="216" t="s">
        <v>169</v>
      </c>
      <c r="L223" s="221"/>
      <c r="M223" s="222" t="s">
        <v>21</v>
      </c>
      <c r="N223" s="223" t="s">
        <v>43</v>
      </c>
      <c r="O223" s="66"/>
      <c r="P223" s="185">
        <f>O223*H223</f>
        <v>0</v>
      </c>
      <c r="Q223" s="185">
        <v>4.7999999999999996E-3</v>
      </c>
      <c r="R223" s="185">
        <f>Q223*H223</f>
        <v>0.78469920000000004</v>
      </c>
      <c r="S223" s="185">
        <v>0</v>
      </c>
      <c r="T223" s="18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7" t="s">
        <v>325</v>
      </c>
      <c r="AT223" s="187" t="s">
        <v>179</v>
      </c>
      <c r="AU223" s="187" t="s">
        <v>81</v>
      </c>
      <c r="AY223" s="19" t="s">
        <v>147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9" t="s">
        <v>77</v>
      </c>
      <c r="BK223" s="188">
        <f>ROUND(I223*H223,2)</f>
        <v>0</v>
      </c>
      <c r="BL223" s="19" t="s">
        <v>237</v>
      </c>
      <c r="BM223" s="187" t="s">
        <v>405</v>
      </c>
    </row>
    <row r="224" spans="1:65" s="14" customFormat="1">
      <c r="B224" s="202"/>
      <c r="C224" s="203"/>
      <c r="D224" s="189" t="s">
        <v>157</v>
      </c>
      <c r="E224" s="204" t="s">
        <v>21</v>
      </c>
      <c r="F224" s="205" t="s">
        <v>401</v>
      </c>
      <c r="G224" s="203"/>
      <c r="H224" s="206">
        <v>163.47900000000001</v>
      </c>
      <c r="I224" s="203"/>
      <c r="J224" s="203"/>
      <c r="K224" s="203"/>
      <c r="L224" s="207"/>
      <c r="M224" s="208"/>
      <c r="N224" s="209"/>
      <c r="O224" s="209"/>
      <c r="P224" s="209"/>
      <c r="Q224" s="209"/>
      <c r="R224" s="209"/>
      <c r="S224" s="209"/>
      <c r="T224" s="210"/>
      <c r="AT224" s="211" t="s">
        <v>157</v>
      </c>
      <c r="AU224" s="211" t="s">
        <v>81</v>
      </c>
      <c r="AV224" s="14" t="s">
        <v>81</v>
      </c>
      <c r="AW224" s="14" t="s">
        <v>33</v>
      </c>
      <c r="AX224" s="14" t="s">
        <v>77</v>
      </c>
      <c r="AY224" s="211" t="s">
        <v>147</v>
      </c>
    </row>
    <row r="225" spans="1:65" s="2" customFormat="1" ht="21.75" customHeight="1">
      <c r="A225" s="36"/>
      <c r="B225" s="37"/>
      <c r="C225" s="176" t="s">
        <v>406</v>
      </c>
      <c r="D225" s="176" t="s">
        <v>150</v>
      </c>
      <c r="E225" s="177" t="s">
        <v>407</v>
      </c>
      <c r="F225" s="178" t="s">
        <v>408</v>
      </c>
      <c r="G225" s="179" t="s">
        <v>94</v>
      </c>
      <c r="H225" s="180">
        <v>142.15600000000001</v>
      </c>
      <c r="I225" s="181"/>
      <c r="J225" s="182">
        <f>ROUND(I225*H225,2)</f>
        <v>0</v>
      </c>
      <c r="K225" s="178" t="s">
        <v>169</v>
      </c>
      <c r="L225" s="41"/>
      <c r="M225" s="183" t="s">
        <v>21</v>
      </c>
      <c r="N225" s="184" t="s">
        <v>43</v>
      </c>
      <c r="O225" s="66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7" t="s">
        <v>237</v>
      </c>
      <c r="AT225" s="187" t="s">
        <v>150</v>
      </c>
      <c r="AU225" s="187" t="s">
        <v>81</v>
      </c>
      <c r="AY225" s="19" t="s">
        <v>147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9" t="s">
        <v>77</v>
      </c>
      <c r="BK225" s="188">
        <f>ROUND(I225*H225,2)</f>
        <v>0</v>
      </c>
      <c r="BL225" s="19" t="s">
        <v>237</v>
      </c>
      <c r="BM225" s="187" t="s">
        <v>409</v>
      </c>
    </row>
    <row r="226" spans="1:65" s="2" customFormat="1">
      <c r="A226" s="36"/>
      <c r="B226" s="37"/>
      <c r="C226" s="38"/>
      <c r="D226" s="212" t="s">
        <v>171</v>
      </c>
      <c r="E226" s="38"/>
      <c r="F226" s="213" t="s">
        <v>410</v>
      </c>
      <c r="G226" s="38"/>
      <c r="H226" s="38"/>
      <c r="I226" s="38"/>
      <c r="J226" s="38"/>
      <c r="K226" s="38"/>
      <c r="L226" s="41"/>
      <c r="M226" s="191"/>
      <c r="N226" s="192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171</v>
      </c>
      <c r="AU226" s="19" t="s">
        <v>81</v>
      </c>
    </row>
    <row r="227" spans="1:65" s="14" customFormat="1">
      <c r="B227" s="202"/>
      <c r="C227" s="203"/>
      <c r="D227" s="189" t="s">
        <v>157</v>
      </c>
      <c r="E227" s="204" t="s">
        <v>21</v>
      </c>
      <c r="F227" s="205" t="s">
        <v>109</v>
      </c>
      <c r="G227" s="203"/>
      <c r="H227" s="206">
        <v>142.15600000000001</v>
      </c>
      <c r="I227" s="203"/>
      <c r="J227" s="203"/>
      <c r="K227" s="203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157</v>
      </c>
      <c r="AU227" s="211" t="s">
        <v>81</v>
      </c>
      <c r="AV227" s="14" t="s">
        <v>81</v>
      </c>
      <c r="AW227" s="14" t="s">
        <v>33</v>
      </c>
      <c r="AX227" s="14" t="s">
        <v>77</v>
      </c>
      <c r="AY227" s="211" t="s">
        <v>147</v>
      </c>
    </row>
    <row r="228" spans="1:65" s="2" customFormat="1" ht="16.5" customHeight="1">
      <c r="A228" s="36"/>
      <c r="B228" s="37"/>
      <c r="C228" s="214" t="s">
        <v>411</v>
      </c>
      <c r="D228" s="214" t="s">
        <v>179</v>
      </c>
      <c r="E228" s="215" t="s">
        <v>412</v>
      </c>
      <c r="F228" s="216" t="s">
        <v>413</v>
      </c>
      <c r="G228" s="217" t="s">
        <v>94</v>
      </c>
      <c r="H228" s="218">
        <v>163.47900000000001</v>
      </c>
      <c r="I228" s="219"/>
      <c r="J228" s="220">
        <f>ROUND(I228*H228,2)</f>
        <v>0</v>
      </c>
      <c r="K228" s="216" t="s">
        <v>169</v>
      </c>
      <c r="L228" s="221"/>
      <c r="M228" s="222" t="s">
        <v>21</v>
      </c>
      <c r="N228" s="223" t="s">
        <v>43</v>
      </c>
      <c r="O228" s="66"/>
      <c r="P228" s="185">
        <f>O228*H228</f>
        <v>0</v>
      </c>
      <c r="Q228" s="185">
        <v>1.4999999999999999E-4</v>
      </c>
      <c r="R228" s="185">
        <f>Q228*H228</f>
        <v>2.4521850000000001E-2</v>
      </c>
      <c r="S228" s="185">
        <v>0</v>
      </c>
      <c r="T228" s="18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7" t="s">
        <v>325</v>
      </c>
      <c r="AT228" s="187" t="s">
        <v>179</v>
      </c>
      <c r="AU228" s="187" t="s">
        <v>81</v>
      </c>
      <c r="AY228" s="19" t="s">
        <v>147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9" t="s">
        <v>77</v>
      </c>
      <c r="BK228" s="188">
        <f>ROUND(I228*H228,2)</f>
        <v>0</v>
      </c>
      <c r="BL228" s="19" t="s">
        <v>237</v>
      </c>
      <c r="BM228" s="187" t="s">
        <v>414</v>
      </c>
    </row>
    <row r="229" spans="1:65" s="14" customFormat="1">
      <c r="B229" s="202"/>
      <c r="C229" s="203"/>
      <c r="D229" s="189" t="s">
        <v>157</v>
      </c>
      <c r="E229" s="204" t="s">
        <v>21</v>
      </c>
      <c r="F229" s="205" t="s">
        <v>401</v>
      </c>
      <c r="G229" s="203"/>
      <c r="H229" s="206">
        <v>163.47900000000001</v>
      </c>
      <c r="I229" s="203"/>
      <c r="J229" s="203"/>
      <c r="K229" s="203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157</v>
      </c>
      <c r="AU229" s="211" t="s">
        <v>81</v>
      </c>
      <c r="AV229" s="14" t="s">
        <v>81</v>
      </c>
      <c r="AW229" s="14" t="s">
        <v>33</v>
      </c>
      <c r="AX229" s="14" t="s">
        <v>77</v>
      </c>
      <c r="AY229" s="211" t="s">
        <v>147</v>
      </c>
    </row>
    <row r="230" spans="1:65" s="2" customFormat="1" ht="21.75" customHeight="1">
      <c r="A230" s="36"/>
      <c r="B230" s="37"/>
      <c r="C230" s="176" t="s">
        <v>415</v>
      </c>
      <c r="D230" s="176" t="s">
        <v>150</v>
      </c>
      <c r="E230" s="177" t="s">
        <v>416</v>
      </c>
      <c r="F230" s="178" t="s">
        <v>417</v>
      </c>
      <c r="G230" s="179" t="s">
        <v>94</v>
      </c>
      <c r="H230" s="180">
        <v>16.138000000000002</v>
      </c>
      <c r="I230" s="181"/>
      <c r="J230" s="182">
        <f>ROUND(I230*H230,2)</f>
        <v>0</v>
      </c>
      <c r="K230" s="178" t="s">
        <v>169</v>
      </c>
      <c r="L230" s="41"/>
      <c r="M230" s="183" t="s">
        <v>21</v>
      </c>
      <c r="N230" s="184" t="s">
        <v>43</v>
      </c>
      <c r="O230" s="66"/>
      <c r="P230" s="185">
        <f>O230*H230</f>
        <v>0</v>
      </c>
      <c r="Q230" s="185">
        <v>0</v>
      </c>
      <c r="R230" s="185">
        <f>Q230*H230</f>
        <v>0</v>
      </c>
      <c r="S230" s="185">
        <v>2E-3</v>
      </c>
      <c r="T230" s="186">
        <f>S230*H230</f>
        <v>3.2276000000000006E-2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7" t="s">
        <v>237</v>
      </c>
      <c r="AT230" s="187" t="s">
        <v>150</v>
      </c>
      <c r="AU230" s="187" t="s">
        <v>81</v>
      </c>
      <c r="AY230" s="19" t="s">
        <v>147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9" t="s">
        <v>77</v>
      </c>
      <c r="BK230" s="188">
        <f>ROUND(I230*H230,2)</f>
        <v>0</v>
      </c>
      <c r="BL230" s="19" t="s">
        <v>237</v>
      </c>
      <c r="BM230" s="187" t="s">
        <v>418</v>
      </c>
    </row>
    <row r="231" spans="1:65" s="2" customFormat="1">
      <c r="A231" s="36"/>
      <c r="B231" s="37"/>
      <c r="C231" s="38"/>
      <c r="D231" s="212" t="s">
        <v>171</v>
      </c>
      <c r="E231" s="38"/>
      <c r="F231" s="213" t="s">
        <v>419</v>
      </c>
      <c r="G231" s="38"/>
      <c r="H231" s="38"/>
      <c r="I231" s="38"/>
      <c r="J231" s="38"/>
      <c r="K231" s="38"/>
      <c r="L231" s="41"/>
      <c r="M231" s="191"/>
      <c r="N231" s="192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171</v>
      </c>
      <c r="AU231" s="19" t="s">
        <v>81</v>
      </c>
    </row>
    <row r="232" spans="1:65" s="14" customFormat="1">
      <c r="B232" s="202"/>
      <c r="C232" s="203"/>
      <c r="D232" s="189" t="s">
        <v>157</v>
      </c>
      <c r="E232" s="204" t="s">
        <v>21</v>
      </c>
      <c r="F232" s="205" t="s">
        <v>113</v>
      </c>
      <c r="G232" s="203"/>
      <c r="H232" s="206">
        <v>16.138000000000002</v>
      </c>
      <c r="I232" s="203"/>
      <c r="J232" s="203"/>
      <c r="K232" s="203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157</v>
      </c>
      <c r="AU232" s="211" t="s">
        <v>81</v>
      </c>
      <c r="AV232" s="14" t="s">
        <v>81</v>
      </c>
      <c r="AW232" s="14" t="s">
        <v>33</v>
      </c>
      <c r="AX232" s="14" t="s">
        <v>77</v>
      </c>
      <c r="AY232" s="211" t="s">
        <v>147</v>
      </c>
    </row>
    <row r="233" spans="1:65" s="2" customFormat="1" ht="24.2" customHeight="1">
      <c r="A233" s="36"/>
      <c r="B233" s="37"/>
      <c r="C233" s="176" t="s">
        <v>420</v>
      </c>
      <c r="D233" s="176" t="s">
        <v>150</v>
      </c>
      <c r="E233" s="177" t="s">
        <v>421</v>
      </c>
      <c r="F233" s="178" t="s">
        <v>422</v>
      </c>
      <c r="G233" s="179" t="s">
        <v>94</v>
      </c>
      <c r="H233" s="180">
        <v>16.138000000000002</v>
      </c>
      <c r="I233" s="181"/>
      <c r="J233" s="182">
        <f>ROUND(I233*H233,2)</f>
        <v>0</v>
      </c>
      <c r="K233" s="178" t="s">
        <v>169</v>
      </c>
      <c r="L233" s="41"/>
      <c r="M233" s="183" t="s">
        <v>21</v>
      </c>
      <c r="N233" s="184" t="s">
        <v>43</v>
      </c>
      <c r="O233" s="66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7" t="s">
        <v>237</v>
      </c>
      <c r="AT233" s="187" t="s">
        <v>150</v>
      </c>
      <c r="AU233" s="187" t="s">
        <v>81</v>
      </c>
      <c r="AY233" s="19" t="s">
        <v>147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9" t="s">
        <v>77</v>
      </c>
      <c r="BK233" s="188">
        <f>ROUND(I233*H233,2)</f>
        <v>0</v>
      </c>
      <c r="BL233" s="19" t="s">
        <v>237</v>
      </c>
      <c r="BM233" s="187" t="s">
        <v>423</v>
      </c>
    </row>
    <row r="234" spans="1:65" s="2" customFormat="1">
      <c r="A234" s="36"/>
      <c r="B234" s="37"/>
      <c r="C234" s="38"/>
      <c r="D234" s="212" t="s">
        <v>171</v>
      </c>
      <c r="E234" s="38"/>
      <c r="F234" s="213" t="s">
        <v>424</v>
      </c>
      <c r="G234" s="38"/>
      <c r="H234" s="38"/>
      <c r="I234" s="38"/>
      <c r="J234" s="38"/>
      <c r="K234" s="38"/>
      <c r="L234" s="41"/>
      <c r="M234" s="191"/>
      <c r="N234" s="192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171</v>
      </c>
      <c r="AU234" s="19" t="s">
        <v>81</v>
      </c>
    </row>
    <row r="235" spans="1:65" s="14" customFormat="1">
      <c r="B235" s="202"/>
      <c r="C235" s="203"/>
      <c r="D235" s="189" t="s">
        <v>157</v>
      </c>
      <c r="E235" s="204" t="s">
        <v>21</v>
      </c>
      <c r="F235" s="205" t="s">
        <v>113</v>
      </c>
      <c r="G235" s="203"/>
      <c r="H235" s="206">
        <v>16.138000000000002</v>
      </c>
      <c r="I235" s="203"/>
      <c r="J235" s="203"/>
      <c r="K235" s="203"/>
      <c r="L235" s="207"/>
      <c r="M235" s="208"/>
      <c r="N235" s="209"/>
      <c r="O235" s="209"/>
      <c r="P235" s="209"/>
      <c r="Q235" s="209"/>
      <c r="R235" s="209"/>
      <c r="S235" s="209"/>
      <c r="T235" s="210"/>
      <c r="AT235" s="211" t="s">
        <v>157</v>
      </c>
      <c r="AU235" s="211" t="s">
        <v>81</v>
      </c>
      <c r="AV235" s="14" t="s">
        <v>81</v>
      </c>
      <c r="AW235" s="14" t="s">
        <v>33</v>
      </c>
      <c r="AX235" s="14" t="s">
        <v>77</v>
      </c>
      <c r="AY235" s="211" t="s">
        <v>147</v>
      </c>
    </row>
    <row r="236" spans="1:65" s="2" customFormat="1" ht="16.5" customHeight="1">
      <c r="A236" s="36"/>
      <c r="B236" s="37"/>
      <c r="C236" s="214" t="s">
        <v>425</v>
      </c>
      <c r="D236" s="214" t="s">
        <v>179</v>
      </c>
      <c r="E236" s="215" t="s">
        <v>370</v>
      </c>
      <c r="F236" s="216" t="s">
        <v>371</v>
      </c>
      <c r="G236" s="217" t="s">
        <v>372</v>
      </c>
      <c r="H236" s="218">
        <v>6.4550000000000001</v>
      </c>
      <c r="I236" s="219"/>
      <c r="J236" s="220">
        <f>ROUND(I236*H236,2)</f>
        <v>0</v>
      </c>
      <c r="K236" s="216" t="s">
        <v>169</v>
      </c>
      <c r="L236" s="221"/>
      <c r="M236" s="222" t="s">
        <v>21</v>
      </c>
      <c r="N236" s="223" t="s">
        <v>43</v>
      </c>
      <c r="O236" s="66"/>
      <c r="P236" s="185">
        <f>O236*H236</f>
        <v>0</v>
      </c>
      <c r="Q236" s="185">
        <v>1E-3</v>
      </c>
      <c r="R236" s="185">
        <f>Q236*H236</f>
        <v>6.4549999999999998E-3</v>
      </c>
      <c r="S236" s="185">
        <v>0</v>
      </c>
      <c r="T236" s="18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7" t="s">
        <v>325</v>
      </c>
      <c r="AT236" s="187" t="s">
        <v>179</v>
      </c>
      <c r="AU236" s="187" t="s">
        <v>81</v>
      </c>
      <c r="AY236" s="19" t="s">
        <v>147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9" t="s">
        <v>77</v>
      </c>
      <c r="BK236" s="188">
        <f>ROUND(I236*H236,2)</f>
        <v>0</v>
      </c>
      <c r="BL236" s="19" t="s">
        <v>237</v>
      </c>
      <c r="BM236" s="187" t="s">
        <v>426</v>
      </c>
    </row>
    <row r="237" spans="1:65" s="14" customFormat="1">
      <c r="B237" s="202"/>
      <c r="C237" s="203"/>
      <c r="D237" s="189" t="s">
        <v>157</v>
      </c>
      <c r="E237" s="204" t="s">
        <v>21</v>
      </c>
      <c r="F237" s="205" t="s">
        <v>427</v>
      </c>
      <c r="G237" s="203"/>
      <c r="H237" s="206">
        <v>6.4550000000000001</v>
      </c>
      <c r="I237" s="203"/>
      <c r="J237" s="203"/>
      <c r="K237" s="203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157</v>
      </c>
      <c r="AU237" s="211" t="s">
        <v>81</v>
      </c>
      <c r="AV237" s="14" t="s">
        <v>81</v>
      </c>
      <c r="AW237" s="14" t="s">
        <v>33</v>
      </c>
      <c r="AX237" s="14" t="s">
        <v>77</v>
      </c>
      <c r="AY237" s="211" t="s">
        <v>147</v>
      </c>
    </row>
    <row r="238" spans="1:65" s="2" customFormat="1" ht="24.2" customHeight="1">
      <c r="A238" s="36"/>
      <c r="B238" s="37"/>
      <c r="C238" s="176" t="s">
        <v>428</v>
      </c>
      <c r="D238" s="176" t="s">
        <v>150</v>
      </c>
      <c r="E238" s="177" t="s">
        <v>429</v>
      </c>
      <c r="F238" s="178" t="s">
        <v>430</v>
      </c>
      <c r="G238" s="179" t="s">
        <v>94</v>
      </c>
      <c r="H238" s="180">
        <v>16.138000000000002</v>
      </c>
      <c r="I238" s="181"/>
      <c r="J238" s="182">
        <f>ROUND(I238*H238,2)</f>
        <v>0</v>
      </c>
      <c r="K238" s="178" t="s">
        <v>169</v>
      </c>
      <c r="L238" s="41"/>
      <c r="M238" s="183" t="s">
        <v>21</v>
      </c>
      <c r="N238" s="184" t="s">
        <v>43</v>
      </c>
      <c r="O238" s="66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7" t="s">
        <v>237</v>
      </c>
      <c r="AT238" s="187" t="s">
        <v>150</v>
      </c>
      <c r="AU238" s="187" t="s">
        <v>81</v>
      </c>
      <c r="AY238" s="19" t="s">
        <v>147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9" t="s">
        <v>77</v>
      </c>
      <c r="BK238" s="188">
        <f>ROUND(I238*H238,2)</f>
        <v>0</v>
      </c>
      <c r="BL238" s="19" t="s">
        <v>237</v>
      </c>
      <c r="BM238" s="187" t="s">
        <v>431</v>
      </c>
    </row>
    <row r="239" spans="1:65" s="2" customFormat="1">
      <c r="A239" s="36"/>
      <c r="B239" s="37"/>
      <c r="C239" s="38"/>
      <c r="D239" s="212" t="s">
        <v>171</v>
      </c>
      <c r="E239" s="38"/>
      <c r="F239" s="213" t="s">
        <v>432</v>
      </c>
      <c r="G239" s="38"/>
      <c r="H239" s="38"/>
      <c r="I239" s="38"/>
      <c r="J239" s="38"/>
      <c r="K239" s="38"/>
      <c r="L239" s="41"/>
      <c r="M239" s="191"/>
      <c r="N239" s="192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171</v>
      </c>
      <c r="AU239" s="19" t="s">
        <v>81</v>
      </c>
    </row>
    <row r="240" spans="1:65" s="14" customFormat="1">
      <c r="B240" s="202"/>
      <c r="C240" s="203"/>
      <c r="D240" s="189" t="s">
        <v>157</v>
      </c>
      <c r="E240" s="204" t="s">
        <v>21</v>
      </c>
      <c r="F240" s="205" t="s">
        <v>113</v>
      </c>
      <c r="G240" s="203"/>
      <c r="H240" s="206">
        <v>16.138000000000002</v>
      </c>
      <c r="I240" s="203"/>
      <c r="J240" s="203"/>
      <c r="K240" s="203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157</v>
      </c>
      <c r="AU240" s="211" t="s">
        <v>81</v>
      </c>
      <c r="AV240" s="14" t="s">
        <v>81</v>
      </c>
      <c r="AW240" s="14" t="s">
        <v>33</v>
      </c>
      <c r="AX240" s="14" t="s">
        <v>77</v>
      </c>
      <c r="AY240" s="211" t="s">
        <v>147</v>
      </c>
    </row>
    <row r="241" spans="1:65" s="2" customFormat="1" ht="16.5" customHeight="1">
      <c r="A241" s="36"/>
      <c r="B241" s="37"/>
      <c r="C241" s="214" t="s">
        <v>433</v>
      </c>
      <c r="D241" s="214" t="s">
        <v>179</v>
      </c>
      <c r="E241" s="215" t="s">
        <v>412</v>
      </c>
      <c r="F241" s="216" t="s">
        <v>413</v>
      </c>
      <c r="G241" s="217" t="s">
        <v>94</v>
      </c>
      <c r="H241" s="218">
        <v>19.366</v>
      </c>
      <c r="I241" s="219"/>
      <c r="J241" s="220">
        <f>ROUND(I241*H241,2)</f>
        <v>0</v>
      </c>
      <c r="K241" s="216" t="s">
        <v>169</v>
      </c>
      <c r="L241" s="221"/>
      <c r="M241" s="222" t="s">
        <v>21</v>
      </c>
      <c r="N241" s="223" t="s">
        <v>43</v>
      </c>
      <c r="O241" s="66"/>
      <c r="P241" s="185">
        <f>O241*H241</f>
        <v>0</v>
      </c>
      <c r="Q241" s="185">
        <v>1.4999999999999999E-4</v>
      </c>
      <c r="R241" s="185">
        <f>Q241*H241</f>
        <v>2.9048999999999998E-3</v>
      </c>
      <c r="S241" s="185">
        <v>0</v>
      </c>
      <c r="T241" s="18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7" t="s">
        <v>325</v>
      </c>
      <c r="AT241" s="187" t="s">
        <v>179</v>
      </c>
      <c r="AU241" s="187" t="s">
        <v>81</v>
      </c>
      <c r="AY241" s="19" t="s">
        <v>147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9" t="s">
        <v>77</v>
      </c>
      <c r="BK241" s="188">
        <f>ROUND(I241*H241,2)</f>
        <v>0</v>
      </c>
      <c r="BL241" s="19" t="s">
        <v>237</v>
      </c>
      <c r="BM241" s="187" t="s">
        <v>434</v>
      </c>
    </row>
    <row r="242" spans="1:65" s="14" customFormat="1">
      <c r="B242" s="202"/>
      <c r="C242" s="203"/>
      <c r="D242" s="189" t="s">
        <v>157</v>
      </c>
      <c r="E242" s="204" t="s">
        <v>21</v>
      </c>
      <c r="F242" s="205" t="s">
        <v>435</v>
      </c>
      <c r="G242" s="203"/>
      <c r="H242" s="206">
        <v>19.366</v>
      </c>
      <c r="I242" s="203"/>
      <c r="J242" s="203"/>
      <c r="K242" s="203"/>
      <c r="L242" s="207"/>
      <c r="M242" s="208"/>
      <c r="N242" s="209"/>
      <c r="O242" s="209"/>
      <c r="P242" s="209"/>
      <c r="Q242" s="209"/>
      <c r="R242" s="209"/>
      <c r="S242" s="209"/>
      <c r="T242" s="210"/>
      <c r="AT242" s="211" t="s">
        <v>157</v>
      </c>
      <c r="AU242" s="211" t="s">
        <v>81</v>
      </c>
      <c r="AV242" s="14" t="s">
        <v>81</v>
      </c>
      <c r="AW242" s="14" t="s">
        <v>33</v>
      </c>
      <c r="AX242" s="14" t="s">
        <v>77</v>
      </c>
      <c r="AY242" s="211" t="s">
        <v>147</v>
      </c>
    </row>
    <row r="243" spans="1:65" s="2" customFormat="1" ht="24.2" customHeight="1">
      <c r="A243" s="36"/>
      <c r="B243" s="37"/>
      <c r="C243" s="176" t="s">
        <v>436</v>
      </c>
      <c r="D243" s="176" t="s">
        <v>150</v>
      </c>
      <c r="E243" s="177" t="s">
        <v>437</v>
      </c>
      <c r="F243" s="178" t="s">
        <v>438</v>
      </c>
      <c r="G243" s="179" t="s">
        <v>94</v>
      </c>
      <c r="H243" s="180">
        <v>16.138000000000002</v>
      </c>
      <c r="I243" s="181"/>
      <c r="J243" s="182">
        <f>ROUND(I243*H243,2)</f>
        <v>0</v>
      </c>
      <c r="K243" s="178" t="s">
        <v>169</v>
      </c>
      <c r="L243" s="41"/>
      <c r="M243" s="183" t="s">
        <v>21</v>
      </c>
      <c r="N243" s="184" t="s">
        <v>43</v>
      </c>
      <c r="O243" s="66"/>
      <c r="P243" s="185">
        <f>O243*H243</f>
        <v>0</v>
      </c>
      <c r="Q243" s="185">
        <v>0</v>
      </c>
      <c r="R243" s="185">
        <f>Q243*H243</f>
        <v>0</v>
      </c>
      <c r="S243" s="185">
        <v>6.6E-4</v>
      </c>
      <c r="T243" s="186">
        <f>S243*H243</f>
        <v>1.065108E-2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7" t="s">
        <v>237</v>
      </c>
      <c r="AT243" s="187" t="s">
        <v>150</v>
      </c>
      <c r="AU243" s="187" t="s">
        <v>81</v>
      </c>
      <c r="AY243" s="19" t="s">
        <v>147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9" t="s">
        <v>77</v>
      </c>
      <c r="BK243" s="188">
        <f>ROUND(I243*H243,2)</f>
        <v>0</v>
      </c>
      <c r="BL243" s="19" t="s">
        <v>237</v>
      </c>
      <c r="BM243" s="187" t="s">
        <v>439</v>
      </c>
    </row>
    <row r="244" spans="1:65" s="2" customFormat="1">
      <c r="A244" s="36"/>
      <c r="B244" s="37"/>
      <c r="C244" s="38"/>
      <c r="D244" s="212" t="s">
        <v>171</v>
      </c>
      <c r="E244" s="38"/>
      <c r="F244" s="213" t="s">
        <v>440</v>
      </c>
      <c r="G244" s="38"/>
      <c r="H244" s="38"/>
      <c r="I244" s="38"/>
      <c r="J244" s="38"/>
      <c r="K244" s="38"/>
      <c r="L244" s="41"/>
      <c r="M244" s="191"/>
      <c r="N244" s="192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171</v>
      </c>
      <c r="AU244" s="19" t="s">
        <v>81</v>
      </c>
    </row>
    <row r="245" spans="1:65" s="13" customFormat="1">
      <c r="B245" s="193"/>
      <c r="C245" s="194"/>
      <c r="D245" s="189" t="s">
        <v>157</v>
      </c>
      <c r="E245" s="195" t="s">
        <v>21</v>
      </c>
      <c r="F245" s="196" t="s">
        <v>380</v>
      </c>
      <c r="G245" s="194"/>
      <c r="H245" s="195" t="s">
        <v>21</v>
      </c>
      <c r="I245" s="194"/>
      <c r="J245" s="194"/>
      <c r="K245" s="194"/>
      <c r="L245" s="197"/>
      <c r="M245" s="198"/>
      <c r="N245" s="199"/>
      <c r="O245" s="199"/>
      <c r="P245" s="199"/>
      <c r="Q245" s="199"/>
      <c r="R245" s="199"/>
      <c r="S245" s="199"/>
      <c r="T245" s="200"/>
      <c r="AT245" s="201" t="s">
        <v>157</v>
      </c>
      <c r="AU245" s="201" t="s">
        <v>81</v>
      </c>
      <c r="AV245" s="13" t="s">
        <v>77</v>
      </c>
      <c r="AW245" s="13" t="s">
        <v>33</v>
      </c>
      <c r="AX245" s="13" t="s">
        <v>72</v>
      </c>
      <c r="AY245" s="201" t="s">
        <v>147</v>
      </c>
    </row>
    <row r="246" spans="1:65" s="14" customFormat="1">
      <c r="B246" s="202"/>
      <c r="C246" s="203"/>
      <c r="D246" s="189" t="s">
        <v>157</v>
      </c>
      <c r="E246" s="204" t="s">
        <v>21</v>
      </c>
      <c r="F246" s="205" t="s">
        <v>113</v>
      </c>
      <c r="G246" s="203"/>
      <c r="H246" s="206">
        <v>16.138000000000002</v>
      </c>
      <c r="I246" s="203"/>
      <c r="J246" s="203"/>
      <c r="K246" s="203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157</v>
      </c>
      <c r="AU246" s="211" t="s">
        <v>81</v>
      </c>
      <c r="AV246" s="14" t="s">
        <v>81</v>
      </c>
      <c r="AW246" s="14" t="s">
        <v>33</v>
      </c>
      <c r="AX246" s="14" t="s">
        <v>77</v>
      </c>
      <c r="AY246" s="211" t="s">
        <v>147</v>
      </c>
    </row>
    <row r="247" spans="1:65" s="2" customFormat="1" ht="24.2" customHeight="1">
      <c r="A247" s="36"/>
      <c r="B247" s="37"/>
      <c r="C247" s="176" t="s">
        <v>441</v>
      </c>
      <c r="D247" s="176" t="s">
        <v>150</v>
      </c>
      <c r="E247" s="177" t="s">
        <v>442</v>
      </c>
      <c r="F247" s="178" t="s">
        <v>443</v>
      </c>
      <c r="G247" s="179" t="s">
        <v>94</v>
      </c>
      <c r="H247" s="180">
        <v>16.138000000000002</v>
      </c>
      <c r="I247" s="181"/>
      <c r="J247" s="182">
        <f>ROUND(I247*H247,2)</f>
        <v>0</v>
      </c>
      <c r="K247" s="178" t="s">
        <v>169</v>
      </c>
      <c r="L247" s="41"/>
      <c r="M247" s="183" t="s">
        <v>21</v>
      </c>
      <c r="N247" s="184" t="s">
        <v>43</v>
      </c>
      <c r="O247" s="66"/>
      <c r="P247" s="185">
        <f>O247*H247</f>
        <v>0</v>
      </c>
      <c r="Q247" s="185">
        <v>0</v>
      </c>
      <c r="R247" s="185">
        <f>Q247*H247</f>
        <v>0</v>
      </c>
      <c r="S247" s="185">
        <v>1.6500000000000001E-2</v>
      </c>
      <c r="T247" s="186">
        <f>S247*H247</f>
        <v>0.26627700000000004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7" t="s">
        <v>237</v>
      </c>
      <c r="AT247" s="187" t="s">
        <v>150</v>
      </c>
      <c r="AU247" s="187" t="s">
        <v>81</v>
      </c>
      <c r="AY247" s="19" t="s">
        <v>147</v>
      </c>
      <c r="BE247" s="188">
        <f>IF(N247="základní",J247,0)</f>
        <v>0</v>
      </c>
      <c r="BF247" s="188">
        <f>IF(N247="snížená",J247,0)</f>
        <v>0</v>
      </c>
      <c r="BG247" s="188">
        <f>IF(N247="zákl. přenesená",J247,0)</f>
        <v>0</v>
      </c>
      <c r="BH247" s="188">
        <f>IF(N247="sníž. přenesená",J247,0)</f>
        <v>0</v>
      </c>
      <c r="BI247" s="188">
        <f>IF(N247="nulová",J247,0)</f>
        <v>0</v>
      </c>
      <c r="BJ247" s="19" t="s">
        <v>77</v>
      </c>
      <c r="BK247" s="188">
        <f>ROUND(I247*H247,2)</f>
        <v>0</v>
      </c>
      <c r="BL247" s="19" t="s">
        <v>237</v>
      </c>
      <c r="BM247" s="187" t="s">
        <v>444</v>
      </c>
    </row>
    <row r="248" spans="1:65" s="2" customFormat="1">
      <c r="A248" s="36"/>
      <c r="B248" s="37"/>
      <c r="C248" s="38"/>
      <c r="D248" s="212" t="s">
        <v>171</v>
      </c>
      <c r="E248" s="38"/>
      <c r="F248" s="213" t="s">
        <v>445</v>
      </c>
      <c r="G248" s="38"/>
      <c r="H248" s="38"/>
      <c r="I248" s="38"/>
      <c r="J248" s="38"/>
      <c r="K248" s="38"/>
      <c r="L248" s="41"/>
      <c r="M248" s="191"/>
      <c r="N248" s="192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171</v>
      </c>
      <c r="AU248" s="19" t="s">
        <v>81</v>
      </c>
    </row>
    <row r="249" spans="1:65" s="13" customFormat="1">
      <c r="B249" s="193"/>
      <c r="C249" s="194"/>
      <c r="D249" s="189" t="s">
        <v>157</v>
      </c>
      <c r="E249" s="195" t="s">
        <v>21</v>
      </c>
      <c r="F249" s="196" t="s">
        <v>446</v>
      </c>
      <c r="G249" s="194"/>
      <c r="H249" s="195" t="s">
        <v>21</v>
      </c>
      <c r="I249" s="194"/>
      <c r="J249" s="194"/>
      <c r="K249" s="194"/>
      <c r="L249" s="197"/>
      <c r="M249" s="198"/>
      <c r="N249" s="199"/>
      <c r="O249" s="199"/>
      <c r="P249" s="199"/>
      <c r="Q249" s="199"/>
      <c r="R249" s="199"/>
      <c r="S249" s="199"/>
      <c r="T249" s="200"/>
      <c r="AT249" s="201" t="s">
        <v>157</v>
      </c>
      <c r="AU249" s="201" t="s">
        <v>81</v>
      </c>
      <c r="AV249" s="13" t="s">
        <v>77</v>
      </c>
      <c r="AW249" s="13" t="s">
        <v>33</v>
      </c>
      <c r="AX249" s="13" t="s">
        <v>72</v>
      </c>
      <c r="AY249" s="201" t="s">
        <v>147</v>
      </c>
    </row>
    <row r="250" spans="1:65" s="14" customFormat="1">
      <c r="B250" s="202"/>
      <c r="C250" s="203"/>
      <c r="D250" s="189" t="s">
        <v>157</v>
      </c>
      <c r="E250" s="204" t="s">
        <v>21</v>
      </c>
      <c r="F250" s="205" t="s">
        <v>447</v>
      </c>
      <c r="G250" s="203"/>
      <c r="H250" s="206">
        <v>14.254</v>
      </c>
      <c r="I250" s="203"/>
      <c r="J250" s="203"/>
      <c r="K250" s="203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157</v>
      </c>
      <c r="AU250" s="211" t="s">
        <v>81</v>
      </c>
      <c r="AV250" s="14" t="s">
        <v>81</v>
      </c>
      <c r="AW250" s="14" t="s">
        <v>33</v>
      </c>
      <c r="AX250" s="14" t="s">
        <v>72</v>
      </c>
      <c r="AY250" s="211" t="s">
        <v>147</v>
      </c>
    </row>
    <row r="251" spans="1:65" s="13" customFormat="1">
      <c r="B251" s="193"/>
      <c r="C251" s="194"/>
      <c r="D251" s="189" t="s">
        <v>157</v>
      </c>
      <c r="E251" s="195" t="s">
        <v>21</v>
      </c>
      <c r="F251" s="196" t="s">
        <v>448</v>
      </c>
      <c r="G251" s="194"/>
      <c r="H251" s="195" t="s">
        <v>21</v>
      </c>
      <c r="I251" s="194"/>
      <c r="J251" s="194"/>
      <c r="K251" s="194"/>
      <c r="L251" s="197"/>
      <c r="M251" s="198"/>
      <c r="N251" s="199"/>
      <c r="O251" s="199"/>
      <c r="P251" s="199"/>
      <c r="Q251" s="199"/>
      <c r="R251" s="199"/>
      <c r="S251" s="199"/>
      <c r="T251" s="200"/>
      <c r="AT251" s="201" t="s">
        <v>157</v>
      </c>
      <c r="AU251" s="201" t="s">
        <v>81</v>
      </c>
      <c r="AV251" s="13" t="s">
        <v>77</v>
      </c>
      <c r="AW251" s="13" t="s">
        <v>33</v>
      </c>
      <c r="AX251" s="13" t="s">
        <v>72</v>
      </c>
      <c r="AY251" s="201" t="s">
        <v>147</v>
      </c>
    </row>
    <row r="252" spans="1:65" s="14" customFormat="1">
      <c r="B252" s="202"/>
      <c r="C252" s="203"/>
      <c r="D252" s="189" t="s">
        <v>157</v>
      </c>
      <c r="E252" s="204" t="s">
        <v>21</v>
      </c>
      <c r="F252" s="205" t="s">
        <v>449</v>
      </c>
      <c r="G252" s="203"/>
      <c r="H252" s="206">
        <v>1.7330000000000001</v>
      </c>
      <c r="I252" s="203"/>
      <c r="J252" s="203"/>
      <c r="K252" s="203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157</v>
      </c>
      <c r="AU252" s="211" t="s">
        <v>81</v>
      </c>
      <c r="AV252" s="14" t="s">
        <v>81</v>
      </c>
      <c r="AW252" s="14" t="s">
        <v>33</v>
      </c>
      <c r="AX252" s="14" t="s">
        <v>72</v>
      </c>
      <c r="AY252" s="211" t="s">
        <v>147</v>
      </c>
    </row>
    <row r="253" spans="1:65" s="14" customFormat="1">
      <c r="B253" s="202"/>
      <c r="C253" s="203"/>
      <c r="D253" s="189" t="s">
        <v>157</v>
      </c>
      <c r="E253" s="204" t="s">
        <v>21</v>
      </c>
      <c r="F253" s="205" t="s">
        <v>450</v>
      </c>
      <c r="G253" s="203"/>
      <c r="H253" s="206">
        <v>0.151</v>
      </c>
      <c r="I253" s="203"/>
      <c r="J253" s="203"/>
      <c r="K253" s="203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157</v>
      </c>
      <c r="AU253" s="211" t="s">
        <v>81</v>
      </c>
      <c r="AV253" s="14" t="s">
        <v>81</v>
      </c>
      <c r="AW253" s="14" t="s">
        <v>33</v>
      </c>
      <c r="AX253" s="14" t="s">
        <v>72</v>
      </c>
      <c r="AY253" s="211" t="s">
        <v>147</v>
      </c>
    </row>
    <row r="254" spans="1:65" s="16" customFormat="1">
      <c r="B254" s="234"/>
      <c r="C254" s="235"/>
      <c r="D254" s="189" t="s">
        <v>157</v>
      </c>
      <c r="E254" s="236" t="s">
        <v>113</v>
      </c>
      <c r="F254" s="237" t="s">
        <v>390</v>
      </c>
      <c r="G254" s="235"/>
      <c r="H254" s="238">
        <v>16.138000000000002</v>
      </c>
      <c r="I254" s="235"/>
      <c r="J254" s="235"/>
      <c r="K254" s="235"/>
      <c r="L254" s="239"/>
      <c r="M254" s="240"/>
      <c r="N254" s="241"/>
      <c r="O254" s="241"/>
      <c r="P254" s="241"/>
      <c r="Q254" s="241"/>
      <c r="R254" s="241"/>
      <c r="S254" s="241"/>
      <c r="T254" s="242"/>
      <c r="AT254" s="243" t="s">
        <v>157</v>
      </c>
      <c r="AU254" s="243" t="s">
        <v>81</v>
      </c>
      <c r="AV254" s="16" t="s">
        <v>84</v>
      </c>
      <c r="AW254" s="16" t="s">
        <v>33</v>
      </c>
      <c r="AX254" s="16" t="s">
        <v>72</v>
      </c>
      <c r="AY254" s="243" t="s">
        <v>147</v>
      </c>
    </row>
    <row r="255" spans="1:65" s="15" customFormat="1">
      <c r="B255" s="224"/>
      <c r="C255" s="225"/>
      <c r="D255" s="189" t="s">
        <v>157</v>
      </c>
      <c r="E255" s="226" t="s">
        <v>21</v>
      </c>
      <c r="F255" s="227" t="s">
        <v>208</v>
      </c>
      <c r="G255" s="225"/>
      <c r="H255" s="228">
        <v>16.138000000000002</v>
      </c>
      <c r="I255" s="225"/>
      <c r="J255" s="225"/>
      <c r="K255" s="225"/>
      <c r="L255" s="229"/>
      <c r="M255" s="230"/>
      <c r="N255" s="231"/>
      <c r="O255" s="231"/>
      <c r="P255" s="231"/>
      <c r="Q255" s="231"/>
      <c r="R255" s="231"/>
      <c r="S255" s="231"/>
      <c r="T255" s="232"/>
      <c r="AT255" s="233" t="s">
        <v>157</v>
      </c>
      <c r="AU255" s="233" t="s">
        <v>81</v>
      </c>
      <c r="AV255" s="15" t="s">
        <v>153</v>
      </c>
      <c r="AW255" s="15" t="s">
        <v>33</v>
      </c>
      <c r="AX255" s="15" t="s">
        <v>77</v>
      </c>
      <c r="AY255" s="233" t="s">
        <v>147</v>
      </c>
    </row>
    <row r="256" spans="1:65" s="2" customFormat="1" ht="24.2" customHeight="1">
      <c r="A256" s="36"/>
      <c r="B256" s="37"/>
      <c r="C256" s="176" t="s">
        <v>451</v>
      </c>
      <c r="D256" s="176" t="s">
        <v>150</v>
      </c>
      <c r="E256" s="177" t="s">
        <v>452</v>
      </c>
      <c r="F256" s="178" t="s">
        <v>453</v>
      </c>
      <c r="G256" s="179" t="s">
        <v>94</v>
      </c>
      <c r="H256" s="180">
        <v>32.276000000000003</v>
      </c>
      <c r="I256" s="181"/>
      <c r="J256" s="182">
        <f>ROUND(I256*H256,2)</f>
        <v>0</v>
      </c>
      <c r="K256" s="178" t="s">
        <v>169</v>
      </c>
      <c r="L256" s="41"/>
      <c r="M256" s="183" t="s">
        <v>21</v>
      </c>
      <c r="N256" s="184" t="s">
        <v>43</v>
      </c>
      <c r="O256" s="66"/>
      <c r="P256" s="185">
        <f>O256*H256</f>
        <v>0</v>
      </c>
      <c r="Q256" s="185">
        <v>9.3999999999999997E-4</v>
      </c>
      <c r="R256" s="185">
        <f>Q256*H256</f>
        <v>3.0339440000000002E-2</v>
      </c>
      <c r="S256" s="185">
        <v>0</v>
      </c>
      <c r="T256" s="186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7" t="s">
        <v>237</v>
      </c>
      <c r="AT256" s="187" t="s">
        <v>150</v>
      </c>
      <c r="AU256" s="187" t="s">
        <v>81</v>
      </c>
      <c r="AY256" s="19" t="s">
        <v>147</v>
      </c>
      <c r="BE256" s="188">
        <f>IF(N256="základní",J256,0)</f>
        <v>0</v>
      </c>
      <c r="BF256" s="188">
        <f>IF(N256="snížená",J256,0)</f>
        <v>0</v>
      </c>
      <c r="BG256" s="188">
        <f>IF(N256="zákl. přenesená",J256,0)</f>
        <v>0</v>
      </c>
      <c r="BH256" s="188">
        <f>IF(N256="sníž. přenesená",J256,0)</f>
        <v>0</v>
      </c>
      <c r="BI256" s="188">
        <f>IF(N256="nulová",J256,0)</f>
        <v>0</v>
      </c>
      <c r="BJ256" s="19" t="s">
        <v>77</v>
      </c>
      <c r="BK256" s="188">
        <f>ROUND(I256*H256,2)</f>
        <v>0</v>
      </c>
      <c r="BL256" s="19" t="s">
        <v>237</v>
      </c>
      <c r="BM256" s="187" t="s">
        <v>454</v>
      </c>
    </row>
    <row r="257" spans="1:65" s="2" customFormat="1">
      <c r="A257" s="36"/>
      <c r="B257" s="37"/>
      <c r="C257" s="38"/>
      <c r="D257" s="212" t="s">
        <v>171</v>
      </c>
      <c r="E257" s="38"/>
      <c r="F257" s="213" t="s">
        <v>455</v>
      </c>
      <c r="G257" s="38"/>
      <c r="H257" s="38"/>
      <c r="I257" s="38"/>
      <c r="J257" s="38"/>
      <c r="K257" s="38"/>
      <c r="L257" s="41"/>
      <c r="M257" s="191"/>
      <c r="N257" s="192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171</v>
      </c>
      <c r="AU257" s="19" t="s">
        <v>81</v>
      </c>
    </row>
    <row r="258" spans="1:65" s="14" customFormat="1">
      <c r="B258" s="202"/>
      <c r="C258" s="203"/>
      <c r="D258" s="189" t="s">
        <v>157</v>
      </c>
      <c r="E258" s="204" t="s">
        <v>21</v>
      </c>
      <c r="F258" s="205" t="s">
        <v>456</v>
      </c>
      <c r="G258" s="203"/>
      <c r="H258" s="206">
        <v>32.276000000000003</v>
      </c>
      <c r="I258" s="203"/>
      <c r="J258" s="203"/>
      <c r="K258" s="203"/>
      <c r="L258" s="207"/>
      <c r="M258" s="208"/>
      <c r="N258" s="209"/>
      <c r="O258" s="209"/>
      <c r="P258" s="209"/>
      <c r="Q258" s="209"/>
      <c r="R258" s="209"/>
      <c r="S258" s="209"/>
      <c r="T258" s="210"/>
      <c r="AT258" s="211" t="s">
        <v>157</v>
      </c>
      <c r="AU258" s="211" t="s">
        <v>81</v>
      </c>
      <c r="AV258" s="14" t="s">
        <v>81</v>
      </c>
      <c r="AW258" s="14" t="s">
        <v>33</v>
      </c>
      <c r="AX258" s="14" t="s">
        <v>77</v>
      </c>
      <c r="AY258" s="211" t="s">
        <v>147</v>
      </c>
    </row>
    <row r="259" spans="1:65" s="2" customFormat="1" ht="24.2" customHeight="1">
      <c r="A259" s="36"/>
      <c r="B259" s="37"/>
      <c r="C259" s="214" t="s">
        <v>457</v>
      </c>
      <c r="D259" s="214" t="s">
        <v>179</v>
      </c>
      <c r="E259" s="215" t="s">
        <v>398</v>
      </c>
      <c r="F259" s="216" t="s">
        <v>399</v>
      </c>
      <c r="G259" s="217" t="s">
        <v>94</v>
      </c>
      <c r="H259" s="218">
        <v>19.366</v>
      </c>
      <c r="I259" s="219"/>
      <c r="J259" s="220">
        <f>ROUND(I259*H259,2)</f>
        <v>0</v>
      </c>
      <c r="K259" s="216" t="s">
        <v>169</v>
      </c>
      <c r="L259" s="221"/>
      <c r="M259" s="222" t="s">
        <v>21</v>
      </c>
      <c r="N259" s="223" t="s">
        <v>43</v>
      </c>
      <c r="O259" s="66"/>
      <c r="P259" s="185">
        <f>O259*H259</f>
        <v>0</v>
      </c>
      <c r="Q259" s="185">
        <v>5.4000000000000003E-3</v>
      </c>
      <c r="R259" s="185">
        <f>Q259*H259</f>
        <v>0.1045764</v>
      </c>
      <c r="S259" s="185">
        <v>0</v>
      </c>
      <c r="T259" s="18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7" t="s">
        <v>325</v>
      </c>
      <c r="AT259" s="187" t="s">
        <v>179</v>
      </c>
      <c r="AU259" s="187" t="s">
        <v>81</v>
      </c>
      <c r="AY259" s="19" t="s">
        <v>147</v>
      </c>
      <c r="BE259" s="188">
        <f>IF(N259="základní",J259,0)</f>
        <v>0</v>
      </c>
      <c r="BF259" s="188">
        <f>IF(N259="snížená",J259,0)</f>
        <v>0</v>
      </c>
      <c r="BG259" s="188">
        <f>IF(N259="zákl. přenesená",J259,0)</f>
        <v>0</v>
      </c>
      <c r="BH259" s="188">
        <f>IF(N259="sníž. přenesená",J259,0)</f>
        <v>0</v>
      </c>
      <c r="BI259" s="188">
        <f>IF(N259="nulová",J259,0)</f>
        <v>0</v>
      </c>
      <c r="BJ259" s="19" t="s">
        <v>77</v>
      </c>
      <c r="BK259" s="188">
        <f>ROUND(I259*H259,2)</f>
        <v>0</v>
      </c>
      <c r="BL259" s="19" t="s">
        <v>237</v>
      </c>
      <c r="BM259" s="187" t="s">
        <v>458</v>
      </c>
    </row>
    <row r="260" spans="1:65" s="14" customFormat="1">
      <c r="B260" s="202"/>
      <c r="C260" s="203"/>
      <c r="D260" s="189" t="s">
        <v>157</v>
      </c>
      <c r="E260" s="204" t="s">
        <v>21</v>
      </c>
      <c r="F260" s="205" t="s">
        <v>435</v>
      </c>
      <c r="G260" s="203"/>
      <c r="H260" s="206">
        <v>19.366</v>
      </c>
      <c r="I260" s="203"/>
      <c r="J260" s="203"/>
      <c r="K260" s="203"/>
      <c r="L260" s="207"/>
      <c r="M260" s="208"/>
      <c r="N260" s="209"/>
      <c r="O260" s="209"/>
      <c r="P260" s="209"/>
      <c r="Q260" s="209"/>
      <c r="R260" s="209"/>
      <c r="S260" s="209"/>
      <c r="T260" s="210"/>
      <c r="AT260" s="211" t="s">
        <v>157</v>
      </c>
      <c r="AU260" s="211" t="s">
        <v>81</v>
      </c>
      <c r="AV260" s="14" t="s">
        <v>81</v>
      </c>
      <c r="AW260" s="14" t="s">
        <v>33</v>
      </c>
      <c r="AX260" s="14" t="s">
        <v>77</v>
      </c>
      <c r="AY260" s="211" t="s">
        <v>147</v>
      </c>
    </row>
    <row r="261" spans="1:65" s="2" customFormat="1" ht="24.2" customHeight="1">
      <c r="A261" s="36"/>
      <c r="B261" s="37"/>
      <c r="C261" s="214" t="s">
        <v>459</v>
      </c>
      <c r="D261" s="214" t="s">
        <v>179</v>
      </c>
      <c r="E261" s="215" t="s">
        <v>403</v>
      </c>
      <c r="F261" s="216" t="s">
        <v>404</v>
      </c>
      <c r="G261" s="217" t="s">
        <v>94</v>
      </c>
      <c r="H261" s="218">
        <v>19.366</v>
      </c>
      <c r="I261" s="219"/>
      <c r="J261" s="220">
        <f>ROUND(I261*H261,2)</f>
        <v>0</v>
      </c>
      <c r="K261" s="216" t="s">
        <v>169</v>
      </c>
      <c r="L261" s="221"/>
      <c r="M261" s="222" t="s">
        <v>21</v>
      </c>
      <c r="N261" s="223" t="s">
        <v>43</v>
      </c>
      <c r="O261" s="66"/>
      <c r="P261" s="185">
        <f>O261*H261</f>
        <v>0</v>
      </c>
      <c r="Q261" s="185">
        <v>4.7999999999999996E-3</v>
      </c>
      <c r="R261" s="185">
        <f>Q261*H261</f>
        <v>9.2956799999999992E-2</v>
      </c>
      <c r="S261" s="185">
        <v>0</v>
      </c>
      <c r="T261" s="18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7" t="s">
        <v>325</v>
      </c>
      <c r="AT261" s="187" t="s">
        <v>179</v>
      </c>
      <c r="AU261" s="187" t="s">
        <v>81</v>
      </c>
      <c r="AY261" s="19" t="s">
        <v>147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9" t="s">
        <v>77</v>
      </c>
      <c r="BK261" s="188">
        <f>ROUND(I261*H261,2)</f>
        <v>0</v>
      </c>
      <c r="BL261" s="19" t="s">
        <v>237</v>
      </c>
      <c r="BM261" s="187" t="s">
        <v>460</v>
      </c>
    </row>
    <row r="262" spans="1:65" s="14" customFormat="1">
      <c r="B262" s="202"/>
      <c r="C262" s="203"/>
      <c r="D262" s="189" t="s">
        <v>157</v>
      </c>
      <c r="E262" s="204" t="s">
        <v>21</v>
      </c>
      <c r="F262" s="205" t="s">
        <v>435</v>
      </c>
      <c r="G262" s="203"/>
      <c r="H262" s="206">
        <v>19.366</v>
      </c>
      <c r="I262" s="203"/>
      <c r="J262" s="203"/>
      <c r="K262" s="203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157</v>
      </c>
      <c r="AU262" s="211" t="s">
        <v>81</v>
      </c>
      <c r="AV262" s="14" t="s">
        <v>81</v>
      </c>
      <c r="AW262" s="14" t="s">
        <v>33</v>
      </c>
      <c r="AX262" s="14" t="s">
        <v>77</v>
      </c>
      <c r="AY262" s="211" t="s">
        <v>147</v>
      </c>
    </row>
    <row r="263" spans="1:65" s="2" customFormat="1" ht="16.5" customHeight="1">
      <c r="A263" s="36"/>
      <c r="B263" s="37"/>
      <c r="C263" s="176" t="s">
        <v>461</v>
      </c>
      <c r="D263" s="176" t="s">
        <v>150</v>
      </c>
      <c r="E263" s="177" t="s">
        <v>462</v>
      </c>
      <c r="F263" s="178" t="s">
        <v>463</v>
      </c>
      <c r="G263" s="179" t="s">
        <v>199</v>
      </c>
      <c r="H263" s="180">
        <v>4</v>
      </c>
      <c r="I263" s="181"/>
      <c r="J263" s="182">
        <f>ROUND(I263*H263,2)</f>
        <v>0</v>
      </c>
      <c r="K263" s="178" t="s">
        <v>21</v>
      </c>
      <c r="L263" s="41"/>
      <c r="M263" s="183" t="s">
        <v>21</v>
      </c>
      <c r="N263" s="184" t="s">
        <v>43</v>
      </c>
      <c r="O263" s="66"/>
      <c r="P263" s="185">
        <f>O263*H263</f>
        <v>0</v>
      </c>
      <c r="Q263" s="185">
        <v>0</v>
      </c>
      <c r="R263" s="185">
        <f>Q263*H263</f>
        <v>0</v>
      </c>
      <c r="S263" s="185">
        <v>0</v>
      </c>
      <c r="T263" s="18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7" t="s">
        <v>237</v>
      </c>
      <c r="AT263" s="187" t="s">
        <v>150</v>
      </c>
      <c r="AU263" s="187" t="s">
        <v>81</v>
      </c>
      <c r="AY263" s="19" t="s">
        <v>147</v>
      </c>
      <c r="BE263" s="188">
        <f>IF(N263="základní",J263,0)</f>
        <v>0</v>
      </c>
      <c r="BF263" s="188">
        <f>IF(N263="snížená",J263,0)</f>
        <v>0</v>
      </c>
      <c r="BG263" s="188">
        <f>IF(N263="zákl. přenesená",J263,0)</f>
        <v>0</v>
      </c>
      <c r="BH263" s="188">
        <f>IF(N263="sníž. přenesená",J263,0)</f>
        <v>0</v>
      </c>
      <c r="BI263" s="188">
        <f>IF(N263="nulová",J263,0)</f>
        <v>0</v>
      </c>
      <c r="BJ263" s="19" t="s">
        <v>77</v>
      </c>
      <c r="BK263" s="188">
        <f>ROUND(I263*H263,2)</f>
        <v>0</v>
      </c>
      <c r="BL263" s="19" t="s">
        <v>237</v>
      </c>
      <c r="BM263" s="187" t="s">
        <v>464</v>
      </c>
    </row>
    <row r="264" spans="1:65" s="2" customFormat="1" ht="19.5">
      <c r="A264" s="36"/>
      <c r="B264" s="37"/>
      <c r="C264" s="38"/>
      <c r="D264" s="189" t="s">
        <v>155</v>
      </c>
      <c r="E264" s="38"/>
      <c r="F264" s="190" t="s">
        <v>465</v>
      </c>
      <c r="G264" s="38"/>
      <c r="H264" s="38"/>
      <c r="I264" s="38"/>
      <c r="J264" s="38"/>
      <c r="K264" s="38"/>
      <c r="L264" s="41"/>
      <c r="M264" s="191"/>
      <c r="N264" s="192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155</v>
      </c>
      <c r="AU264" s="19" t="s">
        <v>81</v>
      </c>
    </row>
    <row r="265" spans="1:65" s="2" customFormat="1" ht="16.5" customHeight="1">
      <c r="A265" s="36"/>
      <c r="B265" s="37"/>
      <c r="C265" s="176" t="s">
        <v>466</v>
      </c>
      <c r="D265" s="176" t="s">
        <v>150</v>
      </c>
      <c r="E265" s="177" t="s">
        <v>467</v>
      </c>
      <c r="F265" s="178" t="s">
        <v>468</v>
      </c>
      <c r="G265" s="179" t="s">
        <v>102</v>
      </c>
      <c r="H265" s="180">
        <v>62.08</v>
      </c>
      <c r="I265" s="181"/>
      <c r="J265" s="182">
        <f>ROUND(I265*H265,2)</f>
        <v>0</v>
      </c>
      <c r="K265" s="178" t="s">
        <v>169</v>
      </c>
      <c r="L265" s="41"/>
      <c r="M265" s="183" t="s">
        <v>21</v>
      </c>
      <c r="N265" s="184" t="s">
        <v>43</v>
      </c>
      <c r="O265" s="66"/>
      <c r="P265" s="185">
        <f>O265*H265</f>
        <v>0</v>
      </c>
      <c r="Q265" s="185">
        <v>3.1E-4</v>
      </c>
      <c r="R265" s="185">
        <f>Q265*H265</f>
        <v>1.9244799999999999E-2</v>
      </c>
      <c r="S265" s="185">
        <v>0</v>
      </c>
      <c r="T265" s="186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7" t="s">
        <v>237</v>
      </c>
      <c r="AT265" s="187" t="s">
        <v>150</v>
      </c>
      <c r="AU265" s="187" t="s">
        <v>81</v>
      </c>
      <c r="AY265" s="19" t="s">
        <v>147</v>
      </c>
      <c r="BE265" s="188">
        <f>IF(N265="základní",J265,0)</f>
        <v>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19" t="s">
        <v>77</v>
      </c>
      <c r="BK265" s="188">
        <f>ROUND(I265*H265,2)</f>
        <v>0</v>
      </c>
      <c r="BL265" s="19" t="s">
        <v>237</v>
      </c>
      <c r="BM265" s="187" t="s">
        <v>469</v>
      </c>
    </row>
    <row r="266" spans="1:65" s="2" customFormat="1">
      <c r="A266" s="36"/>
      <c r="B266" s="37"/>
      <c r="C266" s="38"/>
      <c r="D266" s="212" t="s">
        <v>171</v>
      </c>
      <c r="E266" s="38"/>
      <c r="F266" s="213" t="s">
        <v>470</v>
      </c>
      <c r="G266" s="38"/>
      <c r="H266" s="38"/>
      <c r="I266" s="38"/>
      <c r="J266" s="38"/>
      <c r="K266" s="38"/>
      <c r="L266" s="41"/>
      <c r="M266" s="191"/>
      <c r="N266" s="192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171</v>
      </c>
      <c r="AU266" s="19" t="s">
        <v>81</v>
      </c>
    </row>
    <row r="267" spans="1:65" s="14" customFormat="1">
      <c r="B267" s="202"/>
      <c r="C267" s="203"/>
      <c r="D267" s="189" t="s">
        <v>157</v>
      </c>
      <c r="E267" s="204" t="s">
        <v>21</v>
      </c>
      <c r="F267" s="205" t="s">
        <v>471</v>
      </c>
      <c r="G267" s="203"/>
      <c r="H267" s="206">
        <v>62.08</v>
      </c>
      <c r="I267" s="203"/>
      <c r="J267" s="203"/>
      <c r="K267" s="203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157</v>
      </c>
      <c r="AU267" s="211" t="s">
        <v>81</v>
      </c>
      <c r="AV267" s="14" t="s">
        <v>81</v>
      </c>
      <c r="AW267" s="14" t="s">
        <v>33</v>
      </c>
      <c r="AX267" s="14" t="s">
        <v>72</v>
      </c>
      <c r="AY267" s="211" t="s">
        <v>147</v>
      </c>
    </row>
    <row r="268" spans="1:65" s="15" customFormat="1">
      <c r="B268" s="224"/>
      <c r="C268" s="225"/>
      <c r="D268" s="189" t="s">
        <v>157</v>
      </c>
      <c r="E268" s="226" t="s">
        <v>100</v>
      </c>
      <c r="F268" s="227" t="s">
        <v>208</v>
      </c>
      <c r="G268" s="225"/>
      <c r="H268" s="228">
        <v>62.08</v>
      </c>
      <c r="I268" s="225"/>
      <c r="J268" s="225"/>
      <c r="K268" s="225"/>
      <c r="L268" s="229"/>
      <c r="M268" s="230"/>
      <c r="N268" s="231"/>
      <c r="O268" s="231"/>
      <c r="P268" s="231"/>
      <c r="Q268" s="231"/>
      <c r="R268" s="231"/>
      <c r="S268" s="231"/>
      <c r="T268" s="232"/>
      <c r="AT268" s="233" t="s">
        <v>157</v>
      </c>
      <c r="AU268" s="233" t="s">
        <v>81</v>
      </c>
      <c r="AV268" s="15" t="s">
        <v>153</v>
      </c>
      <c r="AW268" s="15" t="s">
        <v>33</v>
      </c>
      <c r="AX268" s="15" t="s">
        <v>77</v>
      </c>
      <c r="AY268" s="233" t="s">
        <v>147</v>
      </c>
    </row>
    <row r="269" spans="1:65" s="2" customFormat="1" ht="16.5" customHeight="1">
      <c r="A269" s="36"/>
      <c r="B269" s="37"/>
      <c r="C269" s="214" t="s">
        <v>472</v>
      </c>
      <c r="D269" s="214" t="s">
        <v>179</v>
      </c>
      <c r="E269" s="215" t="s">
        <v>473</v>
      </c>
      <c r="F269" s="216" t="s">
        <v>474</v>
      </c>
      <c r="G269" s="217" t="s">
        <v>102</v>
      </c>
      <c r="H269" s="218">
        <v>68.287999999999997</v>
      </c>
      <c r="I269" s="219"/>
      <c r="J269" s="220">
        <f>ROUND(I269*H269,2)</f>
        <v>0</v>
      </c>
      <c r="K269" s="216" t="s">
        <v>21</v>
      </c>
      <c r="L269" s="221"/>
      <c r="M269" s="222" t="s">
        <v>21</v>
      </c>
      <c r="N269" s="223" t="s">
        <v>43</v>
      </c>
      <c r="O269" s="66"/>
      <c r="P269" s="185">
        <f>O269*H269</f>
        <v>0</v>
      </c>
      <c r="Q269" s="185">
        <v>3.8000000000000002E-4</v>
      </c>
      <c r="R269" s="185">
        <f>Q269*H269</f>
        <v>2.5949440000000001E-2</v>
      </c>
      <c r="S269" s="185">
        <v>0</v>
      </c>
      <c r="T269" s="18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7" t="s">
        <v>325</v>
      </c>
      <c r="AT269" s="187" t="s">
        <v>179</v>
      </c>
      <c r="AU269" s="187" t="s">
        <v>81</v>
      </c>
      <c r="AY269" s="19" t="s">
        <v>147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19" t="s">
        <v>77</v>
      </c>
      <c r="BK269" s="188">
        <f>ROUND(I269*H269,2)</f>
        <v>0</v>
      </c>
      <c r="BL269" s="19" t="s">
        <v>237</v>
      </c>
      <c r="BM269" s="187" t="s">
        <v>475</v>
      </c>
    </row>
    <row r="270" spans="1:65" s="14" customFormat="1">
      <c r="B270" s="202"/>
      <c r="C270" s="203"/>
      <c r="D270" s="189" t="s">
        <v>157</v>
      </c>
      <c r="E270" s="204" t="s">
        <v>21</v>
      </c>
      <c r="F270" s="205" t="s">
        <v>476</v>
      </c>
      <c r="G270" s="203"/>
      <c r="H270" s="206">
        <v>68.287999999999997</v>
      </c>
      <c r="I270" s="203"/>
      <c r="J270" s="203"/>
      <c r="K270" s="203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157</v>
      </c>
      <c r="AU270" s="211" t="s">
        <v>81</v>
      </c>
      <c r="AV270" s="14" t="s">
        <v>81</v>
      </c>
      <c r="AW270" s="14" t="s">
        <v>33</v>
      </c>
      <c r="AX270" s="14" t="s">
        <v>77</v>
      </c>
      <c r="AY270" s="211" t="s">
        <v>147</v>
      </c>
    </row>
    <row r="271" spans="1:65" s="2" customFormat="1" ht="24.2" customHeight="1">
      <c r="A271" s="36"/>
      <c r="B271" s="37"/>
      <c r="C271" s="176" t="s">
        <v>477</v>
      </c>
      <c r="D271" s="176" t="s">
        <v>150</v>
      </c>
      <c r="E271" s="177" t="s">
        <v>478</v>
      </c>
      <c r="F271" s="178" t="s">
        <v>479</v>
      </c>
      <c r="G271" s="179" t="s">
        <v>317</v>
      </c>
      <c r="H271" s="180">
        <v>2.2810000000000001</v>
      </c>
      <c r="I271" s="181"/>
      <c r="J271" s="182">
        <f>ROUND(I271*H271,2)</f>
        <v>0</v>
      </c>
      <c r="K271" s="178" t="s">
        <v>169</v>
      </c>
      <c r="L271" s="41"/>
      <c r="M271" s="183" t="s">
        <v>21</v>
      </c>
      <c r="N271" s="184" t="s">
        <v>43</v>
      </c>
      <c r="O271" s="66"/>
      <c r="P271" s="185">
        <f>O271*H271</f>
        <v>0</v>
      </c>
      <c r="Q271" s="185">
        <v>0</v>
      </c>
      <c r="R271" s="185">
        <f>Q271*H271</f>
        <v>0</v>
      </c>
      <c r="S271" s="185">
        <v>0</v>
      </c>
      <c r="T271" s="186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7" t="s">
        <v>237</v>
      </c>
      <c r="AT271" s="187" t="s">
        <v>150</v>
      </c>
      <c r="AU271" s="187" t="s">
        <v>81</v>
      </c>
      <c r="AY271" s="19" t="s">
        <v>147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19" t="s">
        <v>77</v>
      </c>
      <c r="BK271" s="188">
        <f>ROUND(I271*H271,2)</f>
        <v>0</v>
      </c>
      <c r="BL271" s="19" t="s">
        <v>237</v>
      </c>
      <c r="BM271" s="187" t="s">
        <v>480</v>
      </c>
    </row>
    <row r="272" spans="1:65" s="2" customFormat="1">
      <c r="A272" s="36"/>
      <c r="B272" s="37"/>
      <c r="C272" s="38"/>
      <c r="D272" s="212" t="s">
        <v>171</v>
      </c>
      <c r="E272" s="38"/>
      <c r="F272" s="213" t="s">
        <v>481</v>
      </c>
      <c r="G272" s="38"/>
      <c r="H272" s="38"/>
      <c r="I272" s="38"/>
      <c r="J272" s="38"/>
      <c r="K272" s="38"/>
      <c r="L272" s="41"/>
      <c r="M272" s="191"/>
      <c r="N272" s="192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171</v>
      </c>
      <c r="AU272" s="19" t="s">
        <v>81</v>
      </c>
    </row>
    <row r="273" spans="1:65" s="12" customFormat="1" ht="22.9" customHeight="1">
      <c r="B273" s="160"/>
      <c r="C273" s="161"/>
      <c r="D273" s="162" t="s">
        <v>71</v>
      </c>
      <c r="E273" s="174" t="s">
        <v>482</v>
      </c>
      <c r="F273" s="174" t="s">
        <v>483</v>
      </c>
      <c r="G273" s="161"/>
      <c r="H273" s="161"/>
      <c r="I273" s="161"/>
      <c r="J273" s="175">
        <f>BK273</f>
        <v>0</v>
      </c>
      <c r="K273" s="161"/>
      <c r="L273" s="166"/>
      <c r="M273" s="167"/>
      <c r="N273" s="168"/>
      <c r="O273" s="168"/>
      <c r="P273" s="169">
        <f>SUM(P274:P282)</f>
        <v>0</v>
      </c>
      <c r="Q273" s="168"/>
      <c r="R273" s="169">
        <f>SUM(R274:R282)</f>
        <v>0.16763166000000002</v>
      </c>
      <c r="S273" s="168"/>
      <c r="T273" s="170">
        <f>SUM(T274:T282)</f>
        <v>0.14534142</v>
      </c>
      <c r="AR273" s="171" t="s">
        <v>81</v>
      </c>
      <c r="AT273" s="172" t="s">
        <v>71</v>
      </c>
      <c r="AU273" s="172" t="s">
        <v>77</v>
      </c>
      <c r="AY273" s="171" t="s">
        <v>147</v>
      </c>
      <c r="BK273" s="173">
        <f>SUM(BK274:BK282)</f>
        <v>0</v>
      </c>
    </row>
    <row r="274" spans="1:65" s="2" customFormat="1" ht="16.5" customHeight="1">
      <c r="A274" s="36"/>
      <c r="B274" s="37"/>
      <c r="C274" s="176" t="s">
        <v>484</v>
      </c>
      <c r="D274" s="176" t="s">
        <v>150</v>
      </c>
      <c r="E274" s="177" t="s">
        <v>485</v>
      </c>
      <c r="F274" s="178" t="s">
        <v>486</v>
      </c>
      <c r="G274" s="179" t="s">
        <v>94</v>
      </c>
      <c r="H274" s="180">
        <v>1.9430000000000001</v>
      </c>
      <c r="I274" s="181"/>
      <c r="J274" s="182">
        <f>ROUND(I274*H274,2)</f>
        <v>0</v>
      </c>
      <c r="K274" s="178" t="s">
        <v>21</v>
      </c>
      <c r="L274" s="41"/>
      <c r="M274" s="183" t="s">
        <v>21</v>
      </c>
      <c r="N274" s="184" t="s">
        <v>43</v>
      </c>
      <c r="O274" s="66"/>
      <c r="P274" s="185">
        <f>O274*H274</f>
        <v>0</v>
      </c>
      <c r="Q274" s="185">
        <v>0</v>
      </c>
      <c r="R274" s="185">
        <f>Q274*H274</f>
        <v>0</v>
      </c>
      <c r="S274" s="185">
        <v>5.94E-3</v>
      </c>
      <c r="T274" s="186">
        <f>S274*H274</f>
        <v>1.154142E-2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7" t="s">
        <v>237</v>
      </c>
      <c r="AT274" s="187" t="s">
        <v>150</v>
      </c>
      <c r="AU274" s="187" t="s">
        <v>81</v>
      </c>
      <c r="AY274" s="19" t="s">
        <v>147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19" t="s">
        <v>77</v>
      </c>
      <c r="BK274" s="188">
        <f>ROUND(I274*H274,2)</f>
        <v>0</v>
      </c>
      <c r="BL274" s="19" t="s">
        <v>237</v>
      </c>
      <c r="BM274" s="187" t="s">
        <v>487</v>
      </c>
    </row>
    <row r="275" spans="1:65" s="14" customFormat="1">
      <c r="B275" s="202"/>
      <c r="C275" s="203"/>
      <c r="D275" s="189" t="s">
        <v>157</v>
      </c>
      <c r="E275" s="204" t="s">
        <v>21</v>
      </c>
      <c r="F275" s="205" t="s">
        <v>488</v>
      </c>
      <c r="G275" s="203"/>
      <c r="H275" s="206">
        <v>1.9430000000000001</v>
      </c>
      <c r="I275" s="203"/>
      <c r="J275" s="203"/>
      <c r="K275" s="203"/>
      <c r="L275" s="207"/>
      <c r="M275" s="208"/>
      <c r="N275" s="209"/>
      <c r="O275" s="209"/>
      <c r="P275" s="209"/>
      <c r="Q275" s="209"/>
      <c r="R275" s="209"/>
      <c r="S275" s="209"/>
      <c r="T275" s="210"/>
      <c r="AT275" s="211" t="s">
        <v>157</v>
      </c>
      <c r="AU275" s="211" t="s">
        <v>81</v>
      </c>
      <c r="AV275" s="14" t="s">
        <v>81</v>
      </c>
      <c r="AW275" s="14" t="s">
        <v>33</v>
      </c>
      <c r="AX275" s="14" t="s">
        <v>77</v>
      </c>
      <c r="AY275" s="211" t="s">
        <v>147</v>
      </c>
    </row>
    <row r="276" spans="1:65" s="2" customFormat="1" ht="16.5" customHeight="1">
      <c r="A276" s="36"/>
      <c r="B276" s="37"/>
      <c r="C276" s="176" t="s">
        <v>489</v>
      </c>
      <c r="D276" s="176" t="s">
        <v>150</v>
      </c>
      <c r="E276" s="177" t="s">
        <v>490</v>
      </c>
      <c r="F276" s="178" t="s">
        <v>491</v>
      </c>
      <c r="G276" s="179" t="s">
        <v>102</v>
      </c>
      <c r="H276" s="180">
        <v>60</v>
      </c>
      <c r="I276" s="181"/>
      <c r="J276" s="182">
        <f>ROUND(I276*H276,2)</f>
        <v>0</v>
      </c>
      <c r="K276" s="178" t="s">
        <v>21</v>
      </c>
      <c r="L276" s="41"/>
      <c r="M276" s="183" t="s">
        <v>21</v>
      </c>
      <c r="N276" s="184" t="s">
        <v>43</v>
      </c>
      <c r="O276" s="66"/>
      <c r="P276" s="185">
        <f>O276*H276</f>
        <v>0</v>
      </c>
      <c r="Q276" s="185">
        <v>0</v>
      </c>
      <c r="R276" s="185">
        <f>Q276*H276</f>
        <v>0</v>
      </c>
      <c r="S276" s="185">
        <v>2.2300000000000002E-3</v>
      </c>
      <c r="T276" s="186">
        <f>S276*H276</f>
        <v>0.1338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7" t="s">
        <v>237</v>
      </c>
      <c r="AT276" s="187" t="s">
        <v>150</v>
      </c>
      <c r="AU276" s="187" t="s">
        <v>81</v>
      </c>
      <c r="AY276" s="19" t="s">
        <v>147</v>
      </c>
      <c r="BE276" s="188">
        <f>IF(N276="základní",J276,0)</f>
        <v>0</v>
      </c>
      <c r="BF276" s="188">
        <f>IF(N276="snížená",J276,0)</f>
        <v>0</v>
      </c>
      <c r="BG276" s="188">
        <f>IF(N276="zákl. přenesená",J276,0)</f>
        <v>0</v>
      </c>
      <c r="BH276" s="188">
        <f>IF(N276="sníž. přenesená",J276,0)</f>
        <v>0</v>
      </c>
      <c r="BI276" s="188">
        <f>IF(N276="nulová",J276,0)</f>
        <v>0</v>
      </c>
      <c r="BJ276" s="19" t="s">
        <v>77</v>
      </c>
      <c r="BK276" s="188">
        <f>ROUND(I276*H276,2)</f>
        <v>0</v>
      </c>
      <c r="BL276" s="19" t="s">
        <v>237</v>
      </c>
      <c r="BM276" s="187" t="s">
        <v>492</v>
      </c>
    </row>
    <row r="277" spans="1:65" s="2" customFormat="1" ht="16.5" customHeight="1">
      <c r="A277" s="36"/>
      <c r="B277" s="37"/>
      <c r="C277" s="176" t="s">
        <v>493</v>
      </c>
      <c r="D277" s="176" t="s">
        <v>150</v>
      </c>
      <c r="E277" s="177" t="s">
        <v>494</v>
      </c>
      <c r="F277" s="178" t="s">
        <v>495</v>
      </c>
      <c r="G277" s="179" t="s">
        <v>199</v>
      </c>
      <c r="H277" s="180">
        <v>2</v>
      </c>
      <c r="I277" s="181"/>
      <c r="J277" s="182">
        <f>ROUND(I277*H277,2)</f>
        <v>0</v>
      </c>
      <c r="K277" s="178" t="s">
        <v>21</v>
      </c>
      <c r="L277" s="41"/>
      <c r="M277" s="183" t="s">
        <v>21</v>
      </c>
      <c r="N277" s="184" t="s">
        <v>43</v>
      </c>
      <c r="O277" s="66"/>
      <c r="P277" s="185">
        <f>O277*H277</f>
        <v>0</v>
      </c>
      <c r="Q277" s="185">
        <v>8.2158300000000004E-3</v>
      </c>
      <c r="R277" s="185">
        <f>Q277*H277</f>
        <v>1.6431660000000001E-2</v>
      </c>
      <c r="S277" s="185">
        <v>0</v>
      </c>
      <c r="T277" s="18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7" t="s">
        <v>237</v>
      </c>
      <c r="AT277" s="187" t="s">
        <v>150</v>
      </c>
      <c r="AU277" s="187" t="s">
        <v>81</v>
      </c>
      <c r="AY277" s="19" t="s">
        <v>147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9" t="s">
        <v>77</v>
      </c>
      <c r="BK277" s="188">
        <f>ROUND(I277*H277,2)</f>
        <v>0</v>
      </c>
      <c r="BL277" s="19" t="s">
        <v>237</v>
      </c>
      <c r="BM277" s="187" t="s">
        <v>496</v>
      </c>
    </row>
    <row r="278" spans="1:65" s="2" customFormat="1" ht="48.75">
      <c r="A278" s="36"/>
      <c r="B278" s="37"/>
      <c r="C278" s="38"/>
      <c r="D278" s="189" t="s">
        <v>155</v>
      </c>
      <c r="E278" s="38"/>
      <c r="F278" s="190" t="s">
        <v>497</v>
      </c>
      <c r="G278" s="38"/>
      <c r="H278" s="38"/>
      <c r="I278" s="38"/>
      <c r="J278" s="38"/>
      <c r="K278" s="38"/>
      <c r="L278" s="41"/>
      <c r="M278" s="191"/>
      <c r="N278" s="192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155</v>
      </c>
      <c r="AU278" s="19" t="s">
        <v>81</v>
      </c>
    </row>
    <row r="279" spans="1:65" s="2" customFormat="1" ht="24.2" customHeight="1">
      <c r="A279" s="36"/>
      <c r="B279" s="37"/>
      <c r="C279" s="176" t="s">
        <v>498</v>
      </c>
      <c r="D279" s="176" t="s">
        <v>150</v>
      </c>
      <c r="E279" s="177" t="s">
        <v>499</v>
      </c>
      <c r="F279" s="178" t="s">
        <v>500</v>
      </c>
      <c r="G279" s="179" t="s">
        <v>102</v>
      </c>
      <c r="H279" s="180">
        <v>60</v>
      </c>
      <c r="I279" s="181"/>
      <c r="J279" s="182">
        <f>ROUND(I279*H279,2)</f>
        <v>0</v>
      </c>
      <c r="K279" s="178" t="s">
        <v>21</v>
      </c>
      <c r="L279" s="41"/>
      <c r="M279" s="183" t="s">
        <v>21</v>
      </c>
      <c r="N279" s="184" t="s">
        <v>43</v>
      </c>
      <c r="O279" s="66"/>
      <c r="P279" s="185">
        <f>O279*H279</f>
        <v>0</v>
      </c>
      <c r="Q279" s="185">
        <v>2.5200000000000001E-3</v>
      </c>
      <c r="R279" s="185">
        <f>Q279*H279</f>
        <v>0.1512</v>
      </c>
      <c r="S279" s="185">
        <v>0</v>
      </c>
      <c r="T279" s="186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7" t="s">
        <v>237</v>
      </c>
      <c r="AT279" s="187" t="s">
        <v>150</v>
      </c>
      <c r="AU279" s="187" t="s">
        <v>81</v>
      </c>
      <c r="AY279" s="19" t="s">
        <v>147</v>
      </c>
      <c r="BE279" s="188">
        <f>IF(N279="základní",J279,0)</f>
        <v>0</v>
      </c>
      <c r="BF279" s="188">
        <f>IF(N279="snížená",J279,0)</f>
        <v>0</v>
      </c>
      <c r="BG279" s="188">
        <f>IF(N279="zákl. přenesená",J279,0)</f>
        <v>0</v>
      </c>
      <c r="BH279" s="188">
        <f>IF(N279="sníž. přenesená",J279,0)</f>
        <v>0</v>
      </c>
      <c r="BI279" s="188">
        <f>IF(N279="nulová",J279,0)</f>
        <v>0</v>
      </c>
      <c r="BJ279" s="19" t="s">
        <v>77</v>
      </c>
      <c r="BK279" s="188">
        <f>ROUND(I279*H279,2)</f>
        <v>0</v>
      </c>
      <c r="BL279" s="19" t="s">
        <v>237</v>
      </c>
      <c r="BM279" s="187" t="s">
        <v>501</v>
      </c>
    </row>
    <row r="280" spans="1:65" s="2" customFormat="1" ht="16.5" customHeight="1">
      <c r="A280" s="36"/>
      <c r="B280" s="37"/>
      <c r="C280" s="176" t="s">
        <v>502</v>
      </c>
      <c r="D280" s="176" t="s">
        <v>150</v>
      </c>
      <c r="E280" s="177" t="s">
        <v>503</v>
      </c>
      <c r="F280" s="178" t="s">
        <v>504</v>
      </c>
      <c r="G280" s="179" t="s">
        <v>199</v>
      </c>
      <c r="H280" s="180">
        <v>48</v>
      </c>
      <c r="I280" s="181"/>
      <c r="J280" s="182">
        <f>ROUND(I280*H280,2)</f>
        <v>0</v>
      </c>
      <c r="K280" s="178" t="s">
        <v>21</v>
      </c>
      <c r="L280" s="41"/>
      <c r="M280" s="183" t="s">
        <v>21</v>
      </c>
      <c r="N280" s="184" t="s">
        <v>43</v>
      </c>
      <c r="O280" s="66"/>
      <c r="P280" s="185">
        <f>O280*H280</f>
        <v>0</v>
      </c>
      <c r="Q280" s="185">
        <v>0</v>
      </c>
      <c r="R280" s="185">
        <f>Q280*H280</f>
        <v>0</v>
      </c>
      <c r="S280" s="185">
        <v>0</v>
      </c>
      <c r="T280" s="186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7" t="s">
        <v>237</v>
      </c>
      <c r="AT280" s="187" t="s">
        <v>150</v>
      </c>
      <c r="AU280" s="187" t="s">
        <v>81</v>
      </c>
      <c r="AY280" s="19" t="s">
        <v>147</v>
      </c>
      <c r="BE280" s="188">
        <f>IF(N280="základní",J280,0)</f>
        <v>0</v>
      </c>
      <c r="BF280" s="188">
        <f>IF(N280="snížená",J280,0)</f>
        <v>0</v>
      </c>
      <c r="BG280" s="188">
        <f>IF(N280="zákl. přenesená",J280,0)</f>
        <v>0</v>
      </c>
      <c r="BH280" s="188">
        <f>IF(N280="sníž. přenesená",J280,0)</f>
        <v>0</v>
      </c>
      <c r="BI280" s="188">
        <f>IF(N280="nulová",J280,0)</f>
        <v>0</v>
      </c>
      <c r="BJ280" s="19" t="s">
        <v>77</v>
      </c>
      <c r="BK280" s="188">
        <f>ROUND(I280*H280,2)</f>
        <v>0</v>
      </c>
      <c r="BL280" s="19" t="s">
        <v>237</v>
      </c>
      <c r="BM280" s="187" t="s">
        <v>505</v>
      </c>
    </row>
    <row r="281" spans="1:65" s="2" customFormat="1" ht="24.2" customHeight="1">
      <c r="A281" s="36"/>
      <c r="B281" s="37"/>
      <c r="C281" s="176" t="s">
        <v>506</v>
      </c>
      <c r="D281" s="176" t="s">
        <v>150</v>
      </c>
      <c r="E281" s="177" t="s">
        <v>507</v>
      </c>
      <c r="F281" s="178" t="s">
        <v>508</v>
      </c>
      <c r="G281" s="179" t="s">
        <v>317</v>
      </c>
      <c r="H281" s="180">
        <v>0.16800000000000001</v>
      </c>
      <c r="I281" s="181"/>
      <c r="J281" s="182">
        <f>ROUND(I281*H281,2)</f>
        <v>0</v>
      </c>
      <c r="K281" s="178" t="s">
        <v>169</v>
      </c>
      <c r="L281" s="41"/>
      <c r="M281" s="183" t="s">
        <v>21</v>
      </c>
      <c r="N281" s="184" t="s">
        <v>43</v>
      </c>
      <c r="O281" s="66"/>
      <c r="P281" s="185">
        <f>O281*H281</f>
        <v>0</v>
      </c>
      <c r="Q281" s="185">
        <v>0</v>
      </c>
      <c r="R281" s="185">
        <f>Q281*H281</f>
        <v>0</v>
      </c>
      <c r="S281" s="185">
        <v>0</v>
      </c>
      <c r="T281" s="186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7" t="s">
        <v>237</v>
      </c>
      <c r="AT281" s="187" t="s">
        <v>150</v>
      </c>
      <c r="AU281" s="187" t="s">
        <v>81</v>
      </c>
      <c r="AY281" s="19" t="s">
        <v>147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9" t="s">
        <v>77</v>
      </c>
      <c r="BK281" s="188">
        <f>ROUND(I281*H281,2)</f>
        <v>0</v>
      </c>
      <c r="BL281" s="19" t="s">
        <v>237</v>
      </c>
      <c r="BM281" s="187" t="s">
        <v>509</v>
      </c>
    </row>
    <row r="282" spans="1:65" s="2" customFormat="1">
      <c r="A282" s="36"/>
      <c r="B282" s="37"/>
      <c r="C282" s="38"/>
      <c r="D282" s="212" t="s">
        <v>171</v>
      </c>
      <c r="E282" s="38"/>
      <c r="F282" s="213" t="s">
        <v>510</v>
      </c>
      <c r="G282" s="38"/>
      <c r="H282" s="38"/>
      <c r="I282" s="38"/>
      <c r="J282" s="38"/>
      <c r="K282" s="38"/>
      <c r="L282" s="41"/>
      <c r="M282" s="244"/>
      <c r="N282" s="245"/>
      <c r="O282" s="246"/>
      <c r="P282" s="246"/>
      <c r="Q282" s="246"/>
      <c r="R282" s="246"/>
      <c r="S282" s="246"/>
      <c r="T282" s="24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171</v>
      </c>
      <c r="AU282" s="19" t="s">
        <v>81</v>
      </c>
    </row>
    <row r="283" spans="1:65" s="2" customFormat="1" ht="6.95" customHeight="1">
      <c r="A283" s="36"/>
      <c r="B283" s="49"/>
      <c r="C283" s="50"/>
      <c r="D283" s="50"/>
      <c r="E283" s="50"/>
      <c r="F283" s="50"/>
      <c r="G283" s="50"/>
      <c r="H283" s="50"/>
      <c r="I283" s="50"/>
      <c r="J283" s="50"/>
      <c r="K283" s="50"/>
      <c r="L283" s="41"/>
      <c r="M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</row>
  </sheetData>
  <sheetProtection algorithmName="SHA-512" hashValue="YkIFQYMUkqHtKikZ6gV6Zu5DWw6cAUsOPDU9WoWRbC8ZKzFGvF3Ae2eHYZOVdZSch16kb/oj/aZWpGNOt9XN0A==" saltValue="brQpoekNdK8Nia5wwKfhKw==" spinCount="100000" sheet="1" objects="1" scenarios="1" selectLockedCells="1" autoFilter="0"/>
  <autoFilter ref="C86:K282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100" r:id="rId1"/>
    <hyperlink ref="F103" r:id="rId2"/>
    <hyperlink ref="F114" r:id="rId3"/>
    <hyperlink ref="F116" r:id="rId4"/>
    <hyperlink ref="F120" r:id="rId5"/>
    <hyperlink ref="F123" r:id="rId6"/>
    <hyperlink ref="F126" r:id="rId7"/>
    <hyperlink ref="F131" r:id="rId8"/>
    <hyperlink ref="F134" r:id="rId9"/>
    <hyperlink ref="F137" r:id="rId10"/>
    <hyperlink ref="F141" r:id="rId11"/>
    <hyperlink ref="F144" r:id="rId12"/>
    <hyperlink ref="F147" r:id="rId13"/>
    <hyperlink ref="F151" r:id="rId14"/>
    <hyperlink ref="F154" r:id="rId15"/>
    <hyperlink ref="F157" r:id="rId16"/>
    <hyperlink ref="F161" r:id="rId17"/>
    <hyperlink ref="F164" r:id="rId18"/>
    <hyperlink ref="F168" r:id="rId19"/>
    <hyperlink ref="F171" r:id="rId20"/>
    <hyperlink ref="F175" r:id="rId21"/>
    <hyperlink ref="F179" r:id="rId22"/>
    <hyperlink ref="F181" r:id="rId23"/>
    <hyperlink ref="F183" r:id="rId24"/>
    <hyperlink ref="F186" r:id="rId25"/>
    <hyperlink ref="F189" r:id="rId26"/>
    <hyperlink ref="F192" r:id="rId27"/>
    <hyperlink ref="F195" r:id="rId28"/>
    <hyperlink ref="F199" r:id="rId29"/>
    <hyperlink ref="F202" r:id="rId30"/>
    <hyperlink ref="F207" r:id="rId31"/>
    <hyperlink ref="F211" r:id="rId32"/>
    <hyperlink ref="F219" r:id="rId33"/>
    <hyperlink ref="F226" r:id="rId34"/>
    <hyperlink ref="F231" r:id="rId35"/>
    <hyperlink ref="F234" r:id="rId36"/>
    <hyperlink ref="F239" r:id="rId37"/>
    <hyperlink ref="F244" r:id="rId38"/>
    <hyperlink ref="F248" r:id="rId39"/>
    <hyperlink ref="F257" r:id="rId40"/>
    <hyperlink ref="F266" r:id="rId41"/>
    <hyperlink ref="F272" r:id="rId42"/>
    <hyperlink ref="F282" r:id="rId43"/>
  </hyperlinks>
  <pageMargins left="0.39374999999999999" right="0.39374999999999999" top="0.39374999999999999" bottom="0.39374999999999999" header="0" footer="0"/>
  <pageSetup paperSize="9" fitToHeight="100" orientation="landscape" blackAndWhite="1" r:id="rId44"/>
  <headerFooter>
    <oddFooter>&amp;CStrana &amp;P z &amp;N</oddFooter>
  </headerFooter>
  <drawing r:id="rId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3"/>
  <sheetViews>
    <sheetView showGridLines="0" topLeftCell="A71" workbookViewId="0">
      <selection activeCell="I106" sqref="I10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9" t="s">
        <v>83</v>
      </c>
      <c r="AZ2" s="103" t="s">
        <v>92</v>
      </c>
      <c r="BA2" s="103" t="s">
        <v>93</v>
      </c>
      <c r="BB2" s="103" t="s">
        <v>94</v>
      </c>
      <c r="BC2" s="103" t="s">
        <v>436</v>
      </c>
      <c r="BD2" s="103" t="s">
        <v>81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81</v>
      </c>
      <c r="AZ3" s="103" t="s">
        <v>96</v>
      </c>
      <c r="BA3" s="103" t="s">
        <v>97</v>
      </c>
      <c r="BB3" s="103" t="s">
        <v>94</v>
      </c>
      <c r="BC3" s="103" t="s">
        <v>98</v>
      </c>
      <c r="BD3" s="103" t="s">
        <v>81</v>
      </c>
    </row>
    <row r="4" spans="1:56" s="1" customFormat="1" ht="24.95" customHeight="1">
      <c r="B4" s="22"/>
      <c r="D4" s="106" t="s">
        <v>99</v>
      </c>
      <c r="L4" s="22"/>
      <c r="M4" s="107" t="s">
        <v>10</v>
      </c>
      <c r="AT4" s="19" t="s">
        <v>4</v>
      </c>
      <c r="AZ4" s="103" t="s">
        <v>100</v>
      </c>
      <c r="BA4" s="103" t="s">
        <v>101</v>
      </c>
      <c r="BB4" s="103" t="s">
        <v>102</v>
      </c>
      <c r="BC4" s="103" t="s">
        <v>511</v>
      </c>
      <c r="BD4" s="103" t="s">
        <v>81</v>
      </c>
    </row>
    <row r="5" spans="1:56" s="1" customFormat="1" ht="6.95" customHeight="1">
      <c r="B5" s="22"/>
      <c r="L5" s="22"/>
      <c r="AZ5" s="103" t="s">
        <v>104</v>
      </c>
      <c r="BA5" s="103" t="s">
        <v>105</v>
      </c>
      <c r="BB5" s="103" t="s">
        <v>94</v>
      </c>
      <c r="BC5" s="103" t="s">
        <v>436</v>
      </c>
      <c r="BD5" s="103" t="s">
        <v>81</v>
      </c>
    </row>
    <row r="6" spans="1:56" s="1" customFormat="1" ht="12" customHeight="1">
      <c r="B6" s="22"/>
      <c r="D6" s="108" t="s">
        <v>16</v>
      </c>
      <c r="L6" s="22"/>
      <c r="AZ6" s="103" t="s">
        <v>106</v>
      </c>
      <c r="BA6" s="103" t="s">
        <v>107</v>
      </c>
      <c r="BB6" s="103" t="s">
        <v>102</v>
      </c>
      <c r="BC6" s="103" t="s">
        <v>108</v>
      </c>
      <c r="BD6" s="103" t="s">
        <v>81</v>
      </c>
    </row>
    <row r="7" spans="1:56" s="1" customFormat="1" ht="16.5" customHeight="1">
      <c r="B7" s="22"/>
      <c r="E7" s="390" t="str">
        <f>'Rekapitulace stavby'!K6</f>
        <v>ZŠ Emy Destinnové a ZŠ nám. Svobody 2, Praha 6 - rekonstrukce teras</v>
      </c>
      <c r="F7" s="391"/>
      <c r="G7" s="391"/>
      <c r="H7" s="391"/>
      <c r="L7" s="22"/>
      <c r="AZ7" s="103" t="s">
        <v>512</v>
      </c>
      <c r="BA7" s="103" t="s">
        <v>513</v>
      </c>
      <c r="BB7" s="103" t="s">
        <v>94</v>
      </c>
      <c r="BC7" s="103" t="s">
        <v>514</v>
      </c>
      <c r="BD7" s="103" t="s">
        <v>81</v>
      </c>
    </row>
    <row r="8" spans="1:56" s="2" customFormat="1" ht="12" customHeight="1">
      <c r="A8" s="36"/>
      <c r="B8" s="41"/>
      <c r="C8" s="36"/>
      <c r="D8" s="108" t="s">
        <v>112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515</v>
      </c>
      <c r="BA8" s="103" t="s">
        <v>516</v>
      </c>
      <c r="BB8" s="103" t="s">
        <v>94</v>
      </c>
      <c r="BC8" s="103" t="s">
        <v>517</v>
      </c>
      <c r="BD8" s="103" t="s">
        <v>81</v>
      </c>
    </row>
    <row r="9" spans="1:56" s="2" customFormat="1" ht="16.5" customHeight="1">
      <c r="A9" s="36"/>
      <c r="B9" s="41"/>
      <c r="C9" s="36"/>
      <c r="D9" s="36"/>
      <c r="E9" s="392" t="s">
        <v>518</v>
      </c>
      <c r="F9" s="393"/>
      <c r="G9" s="393"/>
      <c r="H9" s="393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519</v>
      </c>
      <c r="BA9" s="103" t="s">
        <v>520</v>
      </c>
      <c r="BB9" s="103" t="s">
        <v>94</v>
      </c>
      <c r="BC9" s="103" t="s">
        <v>521</v>
      </c>
      <c r="BD9" s="103" t="s">
        <v>81</v>
      </c>
    </row>
    <row r="10" spans="1:5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03" t="s">
        <v>117</v>
      </c>
      <c r="BA10" s="103" t="s">
        <v>118</v>
      </c>
      <c r="BB10" s="103" t="s">
        <v>94</v>
      </c>
      <c r="BC10" s="103" t="s">
        <v>119</v>
      </c>
      <c r="BD10" s="103" t="s">
        <v>81</v>
      </c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Vyplň údaj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21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0" t="s">
        <v>27</v>
      </c>
      <c r="F15" s="36"/>
      <c r="G15" s="36"/>
      <c r="H15" s="36"/>
      <c r="I15" s="108" t="s">
        <v>28</v>
      </c>
      <c r="J15" s="110" t="s">
        <v>21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29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08" t="s">
        <v>28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31</v>
      </c>
      <c r="E20" s="36"/>
      <c r="F20" s="36"/>
      <c r="G20" s="36"/>
      <c r="H20" s="36"/>
      <c r="I20" s="108" t="s">
        <v>26</v>
      </c>
      <c r="J20" s="110" t="s">
        <v>21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32</v>
      </c>
      <c r="F21" s="36"/>
      <c r="G21" s="36"/>
      <c r="H21" s="36"/>
      <c r="I21" s="108" t="s">
        <v>28</v>
      </c>
      <c r="J21" s="110" t="s">
        <v>21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34</v>
      </c>
      <c r="E23" s="36"/>
      <c r="F23" s="36"/>
      <c r="G23" s="36"/>
      <c r="H23" s="36"/>
      <c r="I23" s="108" t="s">
        <v>26</v>
      </c>
      <c r="J23" s="110" t="s">
        <v>21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35</v>
      </c>
      <c r="F24" s="36"/>
      <c r="G24" s="36"/>
      <c r="H24" s="36"/>
      <c r="I24" s="108" t="s">
        <v>28</v>
      </c>
      <c r="J24" s="110" t="s">
        <v>21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36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96" t="s">
        <v>21</v>
      </c>
      <c r="F27" s="396"/>
      <c r="G27" s="396"/>
      <c r="H27" s="39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38</v>
      </c>
      <c r="E30" s="36"/>
      <c r="F30" s="36"/>
      <c r="G30" s="36"/>
      <c r="H30" s="36"/>
      <c r="I30" s="36"/>
      <c r="J30" s="117">
        <f>ROUND(J89,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40</v>
      </c>
      <c r="G32" s="36"/>
      <c r="H32" s="36"/>
      <c r="I32" s="118" t="s">
        <v>39</v>
      </c>
      <c r="J32" s="118" t="s">
        <v>41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42</v>
      </c>
      <c r="E33" s="108" t="s">
        <v>43</v>
      </c>
      <c r="F33" s="120">
        <f>ROUND((SUM(BE89:BE312)),  2)</f>
        <v>0</v>
      </c>
      <c r="G33" s="36"/>
      <c r="H33" s="36"/>
      <c r="I33" s="121">
        <v>0.21</v>
      </c>
      <c r="J33" s="120">
        <f>ROUND(((SUM(BE89:BE312))*I33),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44</v>
      </c>
      <c r="F34" s="120">
        <f>ROUND((SUM(BF89:BF312)),  2)</f>
        <v>0</v>
      </c>
      <c r="G34" s="36"/>
      <c r="H34" s="36"/>
      <c r="I34" s="121">
        <v>0.15</v>
      </c>
      <c r="J34" s="120">
        <f>ROUND(((SUM(BF89:BF312))*I34),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45</v>
      </c>
      <c r="F35" s="120">
        <f>ROUND((SUM(BG89:BG312)),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46</v>
      </c>
      <c r="F36" s="120">
        <f>ROUND((SUM(BH89:BH312)),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47</v>
      </c>
      <c r="F37" s="120">
        <f>ROUND((SUM(BI89:BI312)),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120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ZŠ Emy Destinnové a ZŠ nám. Svobody 2, Praha 6 - rekonstrukce teras</v>
      </c>
      <c r="F48" s="389"/>
      <c r="G48" s="389"/>
      <c r="H48" s="389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112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6" t="str">
        <f>E9</f>
        <v>2 - Terasa 201</v>
      </c>
      <c r="F50" s="387"/>
      <c r="G50" s="387"/>
      <c r="H50" s="387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nám. Svobody 2, Praha 6</v>
      </c>
      <c r="G52" s="38"/>
      <c r="H52" s="38"/>
      <c r="I52" s="31" t="s">
        <v>24</v>
      </c>
      <c r="J52" s="61" t="str">
        <f>IF(J12="","",J12)</f>
        <v>Vyplň údaj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ÚMČ Praha 6, Čs. armády 60/23, 160 52 Praha 6</v>
      </c>
      <c r="G54" s="38"/>
      <c r="H54" s="38"/>
      <c r="I54" s="31" t="s">
        <v>31</v>
      </c>
      <c r="J54" s="34" t="str">
        <f>E21</f>
        <v>Ing.Vít Kocourek, Prosecká 683/115, 190 00 Praha 9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40.15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Tomáš Vašek, Sněhurčina 710, 460 15 Liberec 15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121</v>
      </c>
      <c r="D57" s="134"/>
      <c r="E57" s="134"/>
      <c r="F57" s="134"/>
      <c r="G57" s="134"/>
      <c r="H57" s="134"/>
      <c r="I57" s="134"/>
      <c r="J57" s="135" t="s">
        <v>122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70</v>
      </c>
      <c r="D59" s="38"/>
      <c r="E59" s="38"/>
      <c r="F59" s="38"/>
      <c r="G59" s="38"/>
      <c r="H59" s="38"/>
      <c r="I59" s="38"/>
      <c r="J59" s="79">
        <f>J89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123</v>
      </c>
    </row>
    <row r="60" spans="1:47" s="9" customFormat="1" ht="24.95" customHeight="1">
      <c r="B60" s="137"/>
      <c r="C60" s="138"/>
      <c r="D60" s="139" t="s">
        <v>124</v>
      </c>
      <c r="E60" s="140"/>
      <c r="F60" s="140"/>
      <c r="G60" s="140"/>
      <c r="H60" s="140"/>
      <c r="I60" s="140"/>
      <c r="J60" s="141">
        <f>J90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125</v>
      </c>
      <c r="E61" s="146"/>
      <c r="F61" s="146"/>
      <c r="G61" s="146"/>
      <c r="H61" s="146"/>
      <c r="I61" s="146"/>
      <c r="J61" s="147">
        <f>J91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126</v>
      </c>
      <c r="E62" s="146"/>
      <c r="F62" s="146"/>
      <c r="G62" s="146"/>
      <c r="H62" s="146"/>
      <c r="I62" s="146"/>
      <c r="J62" s="147">
        <f>J125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127</v>
      </c>
      <c r="E63" s="146"/>
      <c r="F63" s="146"/>
      <c r="G63" s="146"/>
      <c r="H63" s="146"/>
      <c r="I63" s="146"/>
      <c r="J63" s="147">
        <f>J198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128</v>
      </c>
      <c r="E64" s="146"/>
      <c r="F64" s="146"/>
      <c r="G64" s="146"/>
      <c r="H64" s="146"/>
      <c r="I64" s="146"/>
      <c r="J64" s="147">
        <f>J218</f>
        <v>0</v>
      </c>
      <c r="K64" s="144"/>
      <c r="L64" s="148"/>
    </row>
    <row r="65" spans="1:31" s="9" customFormat="1" ht="24.95" customHeight="1">
      <c r="B65" s="137"/>
      <c r="C65" s="138"/>
      <c r="D65" s="139" t="s">
        <v>129</v>
      </c>
      <c r="E65" s="140"/>
      <c r="F65" s="140"/>
      <c r="G65" s="140"/>
      <c r="H65" s="140"/>
      <c r="I65" s="140"/>
      <c r="J65" s="141">
        <f>J221</f>
        <v>0</v>
      </c>
      <c r="K65" s="138"/>
      <c r="L65" s="142"/>
    </row>
    <row r="66" spans="1:31" s="10" customFormat="1" ht="19.899999999999999" customHeight="1">
      <c r="B66" s="143"/>
      <c r="C66" s="144"/>
      <c r="D66" s="145" t="s">
        <v>130</v>
      </c>
      <c r="E66" s="146"/>
      <c r="F66" s="146"/>
      <c r="G66" s="146"/>
      <c r="H66" s="146"/>
      <c r="I66" s="146"/>
      <c r="J66" s="147">
        <f>J222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522</v>
      </c>
      <c r="E67" s="146"/>
      <c r="F67" s="146"/>
      <c r="G67" s="146"/>
      <c r="H67" s="146"/>
      <c r="I67" s="146"/>
      <c r="J67" s="147">
        <f>J280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131</v>
      </c>
      <c r="E68" s="146"/>
      <c r="F68" s="146"/>
      <c r="G68" s="146"/>
      <c r="H68" s="146"/>
      <c r="I68" s="146"/>
      <c r="J68" s="147">
        <f>J289</f>
        <v>0</v>
      </c>
      <c r="K68" s="144"/>
      <c r="L68" s="148"/>
    </row>
    <row r="69" spans="1:31" s="10" customFormat="1" ht="19.899999999999999" customHeight="1">
      <c r="B69" s="143"/>
      <c r="C69" s="144"/>
      <c r="D69" s="145" t="s">
        <v>523</v>
      </c>
      <c r="E69" s="146"/>
      <c r="F69" s="146"/>
      <c r="G69" s="146"/>
      <c r="H69" s="146"/>
      <c r="I69" s="146"/>
      <c r="J69" s="147">
        <f>J306</f>
        <v>0</v>
      </c>
      <c r="K69" s="144"/>
      <c r="L69" s="148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132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88" t="str">
        <f>E7</f>
        <v>ZŠ Emy Destinnové a ZŠ nám. Svobody 2, Praha 6 - rekonstrukce teras</v>
      </c>
      <c r="F79" s="389"/>
      <c r="G79" s="389"/>
      <c r="H79" s="389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112</v>
      </c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76" t="str">
        <f>E9</f>
        <v>2 - Terasa 201</v>
      </c>
      <c r="F81" s="387"/>
      <c r="G81" s="387"/>
      <c r="H81" s="387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22</v>
      </c>
      <c r="D83" s="38"/>
      <c r="E83" s="38"/>
      <c r="F83" s="29" t="str">
        <f>F12</f>
        <v>nám. Svobody 2, Praha 6</v>
      </c>
      <c r="G83" s="38"/>
      <c r="H83" s="38"/>
      <c r="I83" s="31" t="s">
        <v>24</v>
      </c>
      <c r="J83" s="61" t="str">
        <f>IF(J12="","",J12)</f>
        <v>Vyplň údaj</v>
      </c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40.15" customHeight="1">
      <c r="A85" s="36"/>
      <c r="B85" s="37"/>
      <c r="C85" s="31" t="s">
        <v>25</v>
      </c>
      <c r="D85" s="38"/>
      <c r="E85" s="38"/>
      <c r="F85" s="29" t="str">
        <f>E15</f>
        <v>ÚMČ Praha 6, Čs. armády 60/23, 160 52 Praha 6</v>
      </c>
      <c r="G85" s="38"/>
      <c r="H85" s="38"/>
      <c r="I85" s="31" t="s">
        <v>31</v>
      </c>
      <c r="J85" s="34" t="str">
        <f>E21</f>
        <v>Ing.Vít Kocourek, Prosecká 683/115, 190 00 Praha 9</v>
      </c>
      <c r="K85" s="38"/>
      <c r="L85" s="10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40.15" customHeight="1">
      <c r="A86" s="36"/>
      <c r="B86" s="37"/>
      <c r="C86" s="31" t="s">
        <v>29</v>
      </c>
      <c r="D86" s="38"/>
      <c r="E86" s="38"/>
      <c r="F86" s="29" t="str">
        <f>IF(E18="","",E18)</f>
        <v>Vyplň údaj</v>
      </c>
      <c r="G86" s="38"/>
      <c r="H86" s="38"/>
      <c r="I86" s="31" t="s">
        <v>34</v>
      </c>
      <c r="J86" s="34" t="str">
        <f>E24</f>
        <v>Tomáš Vašek, Sněhurčina 710, 460 15 Liberec 15</v>
      </c>
      <c r="K86" s="38"/>
      <c r="L86" s="109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9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49"/>
      <c r="B88" s="150"/>
      <c r="C88" s="151" t="s">
        <v>133</v>
      </c>
      <c r="D88" s="152" t="s">
        <v>57</v>
      </c>
      <c r="E88" s="152" t="s">
        <v>53</v>
      </c>
      <c r="F88" s="152" t="s">
        <v>54</v>
      </c>
      <c r="G88" s="152" t="s">
        <v>134</v>
      </c>
      <c r="H88" s="152" t="s">
        <v>135</v>
      </c>
      <c r="I88" s="152" t="s">
        <v>136</v>
      </c>
      <c r="J88" s="152" t="s">
        <v>122</v>
      </c>
      <c r="K88" s="153" t="s">
        <v>137</v>
      </c>
      <c r="L88" s="154"/>
      <c r="M88" s="70" t="s">
        <v>21</v>
      </c>
      <c r="N88" s="71" t="s">
        <v>42</v>
      </c>
      <c r="O88" s="71" t="s">
        <v>138</v>
      </c>
      <c r="P88" s="71" t="s">
        <v>139</v>
      </c>
      <c r="Q88" s="71" t="s">
        <v>140</v>
      </c>
      <c r="R88" s="71" t="s">
        <v>141</v>
      </c>
      <c r="S88" s="71" t="s">
        <v>142</v>
      </c>
      <c r="T88" s="72" t="s">
        <v>143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9" customHeight="1">
      <c r="A89" s="36"/>
      <c r="B89" s="37"/>
      <c r="C89" s="77" t="s">
        <v>144</v>
      </c>
      <c r="D89" s="38"/>
      <c r="E89" s="38"/>
      <c r="F89" s="38"/>
      <c r="G89" s="38"/>
      <c r="H89" s="38"/>
      <c r="I89" s="38"/>
      <c r="J89" s="155">
        <f>BK89</f>
        <v>0</v>
      </c>
      <c r="K89" s="38"/>
      <c r="L89" s="41"/>
      <c r="M89" s="73"/>
      <c r="N89" s="156"/>
      <c r="O89" s="74"/>
      <c r="P89" s="157">
        <f>P90+P221</f>
        <v>0</v>
      </c>
      <c r="Q89" s="74"/>
      <c r="R89" s="157">
        <f>R90+R221</f>
        <v>52.784209124000007</v>
      </c>
      <c r="S89" s="74"/>
      <c r="T89" s="158">
        <f>T90+T221</f>
        <v>82.298065840000007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71</v>
      </c>
      <c r="AU89" s="19" t="s">
        <v>123</v>
      </c>
      <c r="BK89" s="159">
        <f>BK90+BK221</f>
        <v>0</v>
      </c>
    </row>
    <row r="90" spans="1:65" s="12" customFormat="1" ht="25.9" customHeight="1">
      <c r="B90" s="160"/>
      <c r="C90" s="161"/>
      <c r="D90" s="162" t="s">
        <v>71</v>
      </c>
      <c r="E90" s="163" t="s">
        <v>145</v>
      </c>
      <c r="F90" s="163" t="s">
        <v>146</v>
      </c>
      <c r="G90" s="161"/>
      <c r="H90" s="161"/>
      <c r="I90" s="161"/>
      <c r="J90" s="165">
        <f>BK90</f>
        <v>0</v>
      </c>
      <c r="K90" s="161"/>
      <c r="L90" s="166"/>
      <c r="M90" s="167"/>
      <c r="N90" s="168"/>
      <c r="O90" s="168"/>
      <c r="P90" s="169">
        <f>P91+P125+P198+P218</f>
        <v>0</v>
      </c>
      <c r="Q90" s="168"/>
      <c r="R90" s="169">
        <f>R91+R125+R198+R218</f>
        <v>50.122854060000009</v>
      </c>
      <c r="S90" s="168"/>
      <c r="T90" s="170">
        <f>T91+T125+T198+T218</f>
        <v>59.179180000000002</v>
      </c>
      <c r="AR90" s="171" t="s">
        <v>77</v>
      </c>
      <c r="AT90" s="172" t="s">
        <v>71</v>
      </c>
      <c r="AU90" s="172" t="s">
        <v>72</v>
      </c>
      <c r="AY90" s="171" t="s">
        <v>147</v>
      </c>
      <c r="BK90" s="173">
        <f>BK91+BK125+BK198+BK218</f>
        <v>0</v>
      </c>
    </row>
    <row r="91" spans="1:65" s="12" customFormat="1" ht="22.9" customHeight="1">
      <c r="B91" s="160"/>
      <c r="C91" s="161"/>
      <c r="D91" s="162" t="s">
        <v>71</v>
      </c>
      <c r="E91" s="174" t="s">
        <v>148</v>
      </c>
      <c r="F91" s="174" t="s">
        <v>149</v>
      </c>
      <c r="G91" s="161"/>
      <c r="H91" s="161"/>
      <c r="I91" s="161"/>
      <c r="J91" s="175">
        <f>BK91</f>
        <v>0</v>
      </c>
      <c r="K91" s="161"/>
      <c r="L91" s="166"/>
      <c r="M91" s="167"/>
      <c r="N91" s="168"/>
      <c r="O91" s="168"/>
      <c r="P91" s="169">
        <f>SUM(P92:P124)</f>
        <v>0</v>
      </c>
      <c r="Q91" s="168"/>
      <c r="R91" s="169">
        <f>SUM(R92:R124)</f>
        <v>50.12084474000001</v>
      </c>
      <c r="S91" s="168"/>
      <c r="T91" s="170">
        <f>SUM(T92:T124)</f>
        <v>7.0000000000000007E-2</v>
      </c>
      <c r="AR91" s="171" t="s">
        <v>77</v>
      </c>
      <c r="AT91" s="172" t="s">
        <v>71</v>
      </c>
      <c r="AU91" s="172" t="s">
        <v>77</v>
      </c>
      <c r="AY91" s="171" t="s">
        <v>147</v>
      </c>
      <c r="BK91" s="173">
        <f>SUM(BK92:BK124)</f>
        <v>0</v>
      </c>
    </row>
    <row r="92" spans="1:65" s="2" customFormat="1" ht="16.5" customHeight="1">
      <c r="A92" s="36"/>
      <c r="B92" s="37"/>
      <c r="C92" s="176" t="s">
        <v>77</v>
      </c>
      <c r="D92" s="176" t="s">
        <v>150</v>
      </c>
      <c r="E92" s="177" t="s">
        <v>151</v>
      </c>
      <c r="F92" s="178" t="s">
        <v>152</v>
      </c>
      <c r="G92" s="179" t="s">
        <v>94</v>
      </c>
      <c r="H92" s="180">
        <v>2</v>
      </c>
      <c r="I92" s="181"/>
      <c r="J92" s="182">
        <f>ROUND(I92*H92,2)</f>
        <v>0</v>
      </c>
      <c r="K92" s="178" t="s">
        <v>21</v>
      </c>
      <c r="L92" s="41"/>
      <c r="M92" s="183" t="s">
        <v>21</v>
      </c>
      <c r="N92" s="184" t="s">
        <v>43</v>
      </c>
      <c r="O92" s="66"/>
      <c r="P92" s="185">
        <f>O92*H92</f>
        <v>0</v>
      </c>
      <c r="Q92" s="185">
        <v>3.798E-2</v>
      </c>
      <c r="R92" s="185">
        <f>Q92*H92</f>
        <v>7.596E-2</v>
      </c>
      <c r="S92" s="185">
        <v>3.5000000000000003E-2</v>
      </c>
      <c r="T92" s="186">
        <f>S92*H92</f>
        <v>7.0000000000000007E-2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153</v>
      </c>
      <c r="AT92" s="187" t="s">
        <v>150</v>
      </c>
      <c r="AU92" s="187" t="s">
        <v>81</v>
      </c>
      <c r="AY92" s="19" t="s">
        <v>147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9" t="s">
        <v>77</v>
      </c>
      <c r="BK92" s="188">
        <f>ROUND(I92*H92,2)</f>
        <v>0</v>
      </c>
      <c r="BL92" s="19" t="s">
        <v>153</v>
      </c>
      <c r="BM92" s="187" t="s">
        <v>154</v>
      </c>
    </row>
    <row r="93" spans="1:65" s="2" customFormat="1" ht="19.5">
      <c r="A93" s="36"/>
      <c r="B93" s="37"/>
      <c r="C93" s="38"/>
      <c r="D93" s="189" t="s">
        <v>155</v>
      </c>
      <c r="E93" s="38"/>
      <c r="F93" s="190" t="s">
        <v>156</v>
      </c>
      <c r="G93" s="38"/>
      <c r="H93" s="38"/>
      <c r="I93" s="38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155</v>
      </c>
      <c r="AU93" s="19" t="s">
        <v>81</v>
      </c>
    </row>
    <row r="94" spans="1:65" s="13" customFormat="1">
      <c r="B94" s="193"/>
      <c r="C94" s="194"/>
      <c r="D94" s="189" t="s">
        <v>157</v>
      </c>
      <c r="E94" s="195" t="s">
        <v>21</v>
      </c>
      <c r="F94" s="196" t="s">
        <v>158</v>
      </c>
      <c r="G94" s="194"/>
      <c r="H94" s="195" t="s">
        <v>21</v>
      </c>
      <c r="I94" s="194"/>
      <c r="J94" s="194"/>
      <c r="K94" s="194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157</v>
      </c>
      <c r="AU94" s="201" t="s">
        <v>81</v>
      </c>
      <c r="AV94" s="13" t="s">
        <v>77</v>
      </c>
      <c r="AW94" s="13" t="s">
        <v>33</v>
      </c>
      <c r="AX94" s="13" t="s">
        <v>72</v>
      </c>
      <c r="AY94" s="201" t="s">
        <v>147</v>
      </c>
    </row>
    <row r="95" spans="1:65" s="14" customFormat="1">
      <c r="B95" s="202"/>
      <c r="C95" s="203"/>
      <c r="D95" s="189" t="s">
        <v>157</v>
      </c>
      <c r="E95" s="204" t="s">
        <v>21</v>
      </c>
      <c r="F95" s="205" t="s">
        <v>524</v>
      </c>
      <c r="G95" s="203"/>
      <c r="H95" s="206">
        <v>2</v>
      </c>
      <c r="I95" s="203"/>
      <c r="J95" s="203"/>
      <c r="K95" s="203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157</v>
      </c>
      <c r="AU95" s="211" t="s">
        <v>81</v>
      </c>
      <c r="AV95" s="14" t="s">
        <v>81</v>
      </c>
      <c r="AW95" s="14" t="s">
        <v>33</v>
      </c>
      <c r="AX95" s="14" t="s">
        <v>77</v>
      </c>
      <c r="AY95" s="211" t="s">
        <v>147</v>
      </c>
    </row>
    <row r="96" spans="1:65" s="2" customFormat="1" ht="16.5" customHeight="1">
      <c r="A96" s="36"/>
      <c r="B96" s="37"/>
      <c r="C96" s="176" t="s">
        <v>81</v>
      </c>
      <c r="D96" s="176" t="s">
        <v>150</v>
      </c>
      <c r="E96" s="177" t="s">
        <v>160</v>
      </c>
      <c r="F96" s="178" t="s">
        <v>525</v>
      </c>
      <c r="G96" s="179" t="s">
        <v>94</v>
      </c>
      <c r="H96" s="180">
        <v>24.768000000000001</v>
      </c>
      <c r="I96" s="181"/>
      <c r="J96" s="182">
        <f>ROUND(I96*H96,2)</f>
        <v>0</v>
      </c>
      <c r="K96" s="178" t="s">
        <v>21</v>
      </c>
      <c r="L96" s="41"/>
      <c r="M96" s="183" t="s">
        <v>21</v>
      </c>
      <c r="N96" s="184" t="s">
        <v>43</v>
      </c>
      <c r="O96" s="66"/>
      <c r="P96" s="185">
        <f>O96*H96</f>
        <v>0</v>
      </c>
      <c r="Q96" s="185">
        <v>4.0000000000000001E-3</v>
      </c>
      <c r="R96" s="185">
        <f>Q96*H96</f>
        <v>9.9072000000000007E-2</v>
      </c>
      <c r="S96" s="185">
        <v>0</v>
      </c>
      <c r="T96" s="18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7" t="s">
        <v>153</v>
      </c>
      <c r="AT96" s="187" t="s">
        <v>150</v>
      </c>
      <c r="AU96" s="187" t="s">
        <v>81</v>
      </c>
      <c r="AY96" s="19" t="s">
        <v>147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9" t="s">
        <v>77</v>
      </c>
      <c r="BK96" s="188">
        <f>ROUND(I96*H96,2)</f>
        <v>0</v>
      </c>
      <c r="BL96" s="19" t="s">
        <v>153</v>
      </c>
      <c r="BM96" s="187" t="s">
        <v>162</v>
      </c>
    </row>
    <row r="97" spans="1:65" s="2" customFormat="1" ht="19.5">
      <c r="A97" s="36"/>
      <c r="B97" s="37"/>
      <c r="C97" s="38"/>
      <c r="D97" s="189" t="s">
        <v>155</v>
      </c>
      <c r="E97" s="38"/>
      <c r="F97" s="190" t="s">
        <v>163</v>
      </c>
      <c r="G97" s="38"/>
      <c r="H97" s="38"/>
      <c r="I97" s="38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155</v>
      </c>
      <c r="AU97" s="19" t="s">
        <v>81</v>
      </c>
    </row>
    <row r="98" spans="1:65" s="14" customFormat="1">
      <c r="B98" s="202"/>
      <c r="C98" s="203"/>
      <c r="D98" s="189" t="s">
        <v>157</v>
      </c>
      <c r="E98" s="204" t="s">
        <v>21</v>
      </c>
      <c r="F98" s="205" t="s">
        <v>519</v>
      </c>
      <c r="G98" s="203"/>
      <c r="H98" s="206">
        <v>24.768000000000001</v>
      </c>
      <c r="I98" s="203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157</v>
      </c>
      <c r="AU98" s="211" t="s">
        <v>81</v>
      </c>
      <c r="AV98" s="14" t="s">
        <v>81</v>
      </c>
      <c r="AW98" s="14" t="s">
        <v>33</v>
      </c>
      <c r="AX98" s="14" t="s">
        <v>77</v>
      </c>
      <c r="AY98" s="211" t="s">
        <v>147</v>
      </c>
    </row>
    <row r="99" spans="1:65" s="2" customFormat="1" ht="21.75" customHeight="1">
      <c r="A99" s="36"/>
      <c r="B99" s="37"/>
      <c r="C99" s="176" t="s">
        <v>84</v>
      </c>
      <c r="D99" s="176" t="s">
        <v>150</v>
      </c>
      <c r="E99" s="177" t="s">
        <v>526</v>
      </c>
      <c r="F99" s="178" t="s">
        <v>527</v>
      </c>
      <c r="G99" s="179" t="s">
        <v>528</v>
      </c>
      <c r="H99" s="180">
        <v>12.444000000000001</v>
      </c>
      <c r="I99" s="181"/>
      <c r="J99" s="182">
        <f>ROUND(I99*H99,2)</f>
        <v>0</v>
      </c>
      <c r="K99" s="178" t="s">
        <v>169</v>
      </c>
      <c r="L99" s="41"/>
      <c r="M99" s="183" t="s">
        <v>21</v>
      </c>
      <c r="N99" s="184" t="s">
        <v>43</v>
      </c>
      <c r="O99" s="66"/>
      <c r="P99" s="185">
        <f>O99*H99</f>
        <v>0</v>
      </c>
      <c r="Q99" s="185">
        <v>2.3010199999999998</v>
      </c>
      <c r="R99" s="185">
        <f>Q99*H99</f>
        <v>28.633892880000001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153</v>
      </c>
      <c r="AT99" s="187" t="s">
        <v>150</v>
      </c>
      <c r="AU99" s="187" t="s">
        <v>81</v>
      </c>
      <c r="AY99" s="19" t="s">
        <v>147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77</v>
      </c>
      <c r="BK99" s="188">
        <f>ROUND(I99*H99,2)</f>
        <v>0</v>
      </c>
      <c r="BL99" s="19" t="s">
        <v>153</v>
      </c>
      <c r="BM99" s="187" t="s">
        <v>529</v>
      </c>
    </row>
    <row r="100" spans="1:65" s="2" customFormat="1">
      <c r="A100" s="36"/>
      <c r="B100" s="37"/>
      <c r="C100" s="38"/>
      <c r="D100" s="212" t="s">
        <v>171</v>
      </c>
      <c r="E100" s="38"/>
      <c r="F100" s="213" t="s">
        <v>530</v>
      </c>
      <c r="G100" s="38"/>
      <c r="H100" s="38"/>
      <c r="I100" s="38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171</v>
      </c>
      <c r="AU100" s="19" t="s">
        <v>81</v>
      </c>
    </row>
    <row r="101" spans="1:65" s="13" customFormat="1">
      <c r="B101" s="193"/>
      <c r="C101" s="194"/>
      <c r="D101" s="189" t="s">
        <v>157</v>
      </c>
      <c r="E101" s="195" t="s">
        <v>21</v>
      </c>
      <c r="F101" s="196" t="s">
        <v>531</v>
      </c>
      <c r="G101" s="194"/>
      <c r="H101" s="195" t="s">
        <v>21</v>
      </c>
      <c r="I101" s="194"/>
      <c r="J101" s="194"/>
      <c r="K101" s="194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157</v>
      </c>
      <c r="AU101" s="201" t="s">
        <v>81</v>
      </c>
      <c r="AV101" s="13" t="s">
        <v>77</v>
      </c>
      <c r="AW101" s="13" t="s">
        <v>33</v>
      </c>
      <c r="AX101" s="13" t="s">
        <v>72</v>
      </c>
      <c r="AY101" s="201" t="s">
        <v>147</v>
      </c>
    </row>
    <row r="102" spans="1:65" s="14" customFormat="1">
      <c r="B102" s="202"/>
      <c r="C102" s="203"/>
      <c r="D102" s="189" t="s">
        <v>157</v>
      </c>
      <c r="E102" s="204" t="s">
        <v>21</v>
      </c>
      <c r="F102" s="205" t="s">
        <v>532</v>
      </c>
      <c r="G102" s="203"/>
      <c r="H102" s="206">
        <v>12.444000000000001</v>
      </c>
      <c r="I102" s="203"/>
      <c r="J102" s="203"/>
      <c r="K102" s="203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157</v>
      </c>
      <c r="AU102" s="211" t="s">
        <v>81</v>
      </c>
      <c r="AV102" s="14" t="s">
        <v>81</v>
      </c>
      <c r="AW102" s="14" t="s">
        <v>33</v>
      </c>
      <c r="AX102" s="14" t="s">
        <v>77</v>
      </c>
      <c r="AY102" s="211" t="s">
        <v>147</v>
      </c>
    </row>
    <row r="103" spans="1:65" s="2" customFormat="1" ht="21.75" customHeight="1">
      <c r="A103" s="36"/>
      <c r="B103" s="37"/>
      <c r="C103" s="176" t="s">
        <v>153</v>
      </c>
      <c r="D103" s="176" t="s">
        <v>150</v>
      </c>
      <c r="E103" s="177" t="s">
        <v>533</v>
      </c>
      <c r="F103" s="178" t="s">
        <v>534</v>
      </c>
      <c r="G103" s="179" t="s">
        <v>102</v>
      </c>
      <c r="H103" s="180">
        <v>13</v>
      </c>
      <c r="I103" s="181"/>
      <c r="J103" s="182">
        <f>ROUND(I103*H103,2)</f>
        <v>0</v>
      </c>
      <c r="K103" s="178" t="s">
        <v>21</v>
      </c>
      <c r="L103" s="41"/>
      <c r="M103" s="183" t="s">
        <v>21</v>
      </c>
      <c r="N103" s="184" t="s">
        <v>43</v>
      </c>
      <c r="O103" s="66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153</v>
      </c>
      <c r="AT103" s="187" t="s">
        <v>150</v>
      </c>
      <c r="AU103" s="187" t="s">
        <v>81</v>
      </c>
      <c r="AY103" s="19" t="s">
        <v>147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9" t="s">
        <v>77</v>
      </c>
      <c r="BK103" s="188">
        <f>ROUND(I103*H103,2)</f>
        <v>0</v>
      </c>
      <c r="BL103" s="19" t="s">
        <v>153</v>
      </c>
      <c r="BM103" s="187" t="s">
        <v>535</v>
      </c>
    </row>
    <row r="104" spans="1:65" s="2" customFormat="1" ht="19.5">
      <c r="A104" s="36"/>
      <c r="B104" s="37"/>
      <c r="C104" s="38"/>
      <c r="D104" s="189" t="s">
        <v>155</v>
      </c>
      <c r="E104" s="38"/>
      <c r="F104" s="190" t="s">
        <v>536</v>
      </c>
      <c r="G104" s="38"/>
      <c r="H104" s="38"/>
      <c r="I104" s="38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155</v>
      </c>
      <c r="AU104" s="19" t="s">
        <v>81</v>
      </c>
    </row>
    <row r="105" spans="1:65" s="14" customFormat="1">
      <c r="B105" s="202"/>
      <c r="C105" s="203"/>
      <c r="D105" s="189" t="s">
        <v>157</v>
      </c>
      <c r="E105" s="204" t="s">
        <v>21</v>
      </c>
      <c r="F105" s="205" t="s">
        <v>537</v>
      </c>
      <c r="G105" s="203"/>
      <c r="H105" s="206">
        <v>13</v>
      </c>
      <c r="I105" s="203"/>
      <c r="J105" s="203"/>
      <c r="K105" s="203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157</v>
      </c>
      <c r="AU105" s="211" t="s">
        <v>81</v>
      </c>
      <c r="AV105" s="14" t="s">
        <v>81</v>
      </c>
      <c r="AW105" s="14" t="s">
        <v>33</v>
      </c>
      <c r="AX105" s="14" t="s">
        <v>77</v>
      </c>
      <c r="AY105" s="211" t="s">
        <v>147</v>
      </c>
    </row>
    <row r="106" spans="1:65" s="2" customFormat="1" ht="16.5" customHeight="1">
      <c r="A106" s="36"/>
      <c r="B106" s="37"/>
      <c r="C106" s="176" t="s">
        <v>174</v>
      </c>
      <c r="D106" s="176" t="s">
        <v>150</v>
      </c>
      <c r="E106" s="177" t="s">
        <v>538</v>
      </c>
      <c r="F106" s="178" t="s">
        <v>539</v>
      </c>
      <c r="G106" s="179" t="s">
        <v>94</v>
      </c>
      <c r="H106" s="180">
        <v>124.44199999999999</v>
      </c>
      <c r="I106" s="181"/>
      <c r="J106" s="182">
        <f>ROUND(I106*H106,2)</f>
        <v>0</v>
      </c>
      <c r="K106" s="178" t="s">
        <v>169</v>
      </c>
      <c r="L106" s="41"/>
      <c r="M106" s="183" t="s">
        <v>21</v>
      </c>
      <c r="N106" s="184" t="s">
        <v>43</v>
      </c>
      <c r="O106" s="66"/>
      <c r="P106" s="185">
        <f>O106*H106</f>
        <v>0</v>
      </c>
      <c r="Q106" s="185">
        <v>1.2999999999999999E-4</v>
      </c>
      <c r="R106" s="185">
        <f>Q106*H106</f>
        <v>1.6177459999999998E-2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153</v>
      </c>
      <c r="AT106" s="187" t="s">
        <v>150</v>
      </c>
      <c r="AU106" s="187" t="s">
        <v>81</v>
      </c>
      <c r="AY106" s="19" t="s">
        <v>147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9" t="s">
        <v>77</v>
      </c>
      <c r="BK106" s="188">
        <f>ROUND(I106*H106,2)</f>
        <v>0</v>
      </c>
      <c r="BL106" s="19" t="s">
        <v>153</v>
      </c>
      <c r="BM106" s="187" t="s">
        <v>540</v>
      </c>
    </row>
    <row r="107" spans="1:65" s="2" customFormat="1">
      <c r="A107" s="36"/>
      <c r="B107" s="37"/>
      <c r="C107" s="38"/>
      <c r="D107" s="212" t="s">
        <v>171</v>
      </c>
      <c r="E107" s="38"/>
      <c r="F107" s="213" t="s">
        <v>541</v>
      </c>
      <c r="G107" s="38"/>
      <c r="H107" s="38"/>
      <c r="I107" s="38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171</v>
      </c>
      <c r="AU107" s="19" t="s">
        <v>81</v>
      </c>
    </row>
    <row r="108" spans="1:65" s="14" customFormat="1">
      <c r="B108" s="202"/>
      <c r="C108" s="203"/>
      <c r="D108" s="189" t="s">
        <v>157</v>
      </c>
      <c r="E108" s="204" t="s">
        <v>21</v>
      </c>
      <c r="F108" s="205" t="s">
        <v>512</v>
      </c>
      <c r="G108" s="203"/>
      <c r="H108" s="206">
        <v>124.44199999999999</v>
      </c>
      <c r="I108" s="203"/>
      <c r="J108" s="203"/>
      <c r="K108" s="203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157</v>
      </c>
      <c r="AU108" s="211" t="s">
        <v>81</v>
      </c>
      <c r="AV108" s="14" t="s">
        <v>81</v>
      </c>
      <c r="AW108" s="14" t="s">
        <v>33</v>
      </c>
      <c r="AX108" s="14" t="s">
        <v>77</v>
      </c>
      <c r="AY108" s="211" t="s">
        <v>147</v>
      </c>
    </row>
    <row r="109" spans="1:65" s="2" customFormat="1" ht="24.2" customHeight="1">
      <c r="A109" s="36"/>
      <c r="B109" s="37"/>
      <c r="C109" s="176" t="s">
        <v>148</v>
      </c>
      <c r="D109" s="176" t="s">
        <v>150</v>
      </c>
      <c r="E109" s="177" t="s">
        <v>542</v>
      </c>
      <c r="F109" s="178" t="s">
        <v>543</v>
      </c>
      <c r="G109" s="179" t="s">
        <v>102</v>
      </c>
      <c r="H109" s="180">
        <v>46.31</v>
      </c>
      <c r="I109" s="181"/>
      <c r="J109" s="182">
        <f>ROUND(I109*H109,2)</f>
        <v>0</v>
      </c>
      <c r="K109" s="178" t="s">
        <v>169</v>
      </c>
      <c r="L109" s="41"/>
      <c r="M109" s="183" t="s">
        <v>21</v>
      </c>
      <c r="N109" s="184" t="s">
        <v>43</v>
      </c>
      <c r="O109" s="66"/>
      <c r="P109" s="185">
        <f>O109*H109</f>
        <v>0</v>
      </c>
      <c r="Q109" s="185">
        <v>8.0000000000000007E-5</v>
      </c>
      <c r="R109" s="185">
        <f>Q109*H109</f>
        <v>3.7048000000000003E-3</v>
      </c>
      <c r="S109" s="185">
        <v>0</v>
      </c>
      <c r="T109" s="18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153</v>
      </c>
      <c r="AT109" s="187" t="s">
        <v>150</v>
      </c>
      <c r="AU109" s="187" t="s">
        <v>81</v>
      </c>
      <c r="AY109" s="19" t="s">
        <v>147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9" t="s">
        <v>77</v>
      </c>
      <c r="BK109" s="188">
        <f>ROUND(I109*H109,2)</f>
        <v>0</v>
      </c>
      <c r="BL109" s="19" t="s">
        <v>153</v>
      </c>
      <c r="BM109" s="187" t="s">
        <v>544</v>
      </c>
    </row>
    <row r="110" spans="1:65" s="2" customFormat="1">
      <c r="A110" s="36"/>
      <c r="B110" s="37"/>
      <c r="C110" s="38"/>
      <c r="D110" s="212" t="s">
        <v>171</v>
      </c>
      <c r="E110" s="38"/>
      <c r="F110" s="213" t="s">
        <v>545</v>
      </c>
      <c r="G110" s="38"/>
      <c r="H110" s="38"/>
      <c r="I110" s="38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171</v>
      </c>
      <c r="AU110" s="19" t="s">
        <v>81</v>
      </c>
    </row>
    <row r="111" spans="1:65" s="14" customFormat="1">
      <c r="B111" s="202"/>
      <c r="C111" s="203"/>
      <c r="D111" s="189" t="s">
        <v>157</v>
      </c>
      <c r="E111" s="204" t="s">
        <v>21</v>
      </c>
      <c r="F111" s="205" t="s">
        <v>546</v>
      </c>
      <c r="G111" s="203"/>
      <c r="H111" s="206">
        <v>37.880000000000003</v>
      </c>
      <c r="I111" s="203"/>
      <c r="J111" s="203"/>
      <c r="K111" s="203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157</v>
      </c>
      <c r="AU111" s="211" t="s">
        <v>81</v>
      </c>
      <c r="AV111" s="14" t="s">
        <v>81</v>
      </c>
      <c r="AW111" s="14" t="s">
        <v>33</v>
      </c>
      <c r="AX111" s="14" t="s">
        <v>72</v>
      </c>
      <c r="AY111" s="211" t="s">
        <v>147</v>
      </c>
    </row>
    <row r="112" spans="1:65" s="14" customFormat="1">
      <c r="B112" s="202"/>
      <c r="C112" s="203"/>
      <c r="D112" s="189" t="s">
        <v>157</v>
      </c>
      <c r="E112" s="204" t="s">
        <v>21</v>
      </c>
      <c r="F112" s="205" t="s">
        <v>547</v>
      </c>
      <c r="G112" s="203"/>
      <c r="H112" s="206">
        <v>8.43</v>
      </c>
      <c r="I112" s="203"/>
      <c r="J112" s="203"/>
      <c r="K112" s="203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157</v>
      </c>
      <c r="AU112" s="211" t="s">
        <v>81</v>
      </c>
      <c r="AV112" s="14" t="s">
        <v>81</v>
      </c>
      <c r="AW112" s="14" t="s">
        <v>33</v>
      </c>
      <c r="AX112" s="14" t="s">
        <v>72</v>
      </c>
      <c r="AY112" s="211" t="s">
        <v>147</v>
      </c>
    </row>
    <row r="113" spans="1:65" s="15" customFormat="1">
      <c r="B113" s="224"/>
      <c r="C113" s="225"/>
      <c r="D113" s="189" t="s">
        <v>157</v>
      </c>
      <c r="E113" s="226" t="s">
        <v>21</v>
      </c>
      <c r="F113" s="227" t="s">
        <v>208</v>
      </c>
      <c r="G113" s="225"/>
      <c r="H113" s="228">
        <v>46.31</v>
      </c>
      <c r="I113" s="225"/>
      <c r="J113" s="225"/>
      <c r="K113" s="225"/>
      <c r="L113" s="229"/>
      <c r="M113" s="230"/>
      <c r="N113" s="231"/>
      <c r="O113" s="231"/>
      <c r="P113" s="231"/>
      <c r="Q113" s="231"/>
      <c r="R113" s="231"/>
      <c r="S113" s="231"/>
      <c r="T113" s="232"/>
      <c r="AT113" s="233" t="s">
        <v>157</v>
      </c>
      <c r="AU113" s="233" t="s">
        <v>81</v>
      </c>
      <c r="AV113" s="15" t="s">
        <v>153</v>
      </c>
      <c r="AW113" s="15" t="s">
        <v>33</v>
      </c>
      <c r="AX113" s="15" t="s">
        <v>77</v>
      </c>
      <c r="AY113" s="233" t="s">
        <v>147</v>
      </c>
    </row>
    <row r="114" spans="1:65" s="2" customFormat="1" ht="24.2" customHeight="1">
      <c r="A114" s="36"/>
      <c r="B114" s="37"/>
      <c r="C114" s="176" t="s">
        <v>186</v>
      </c>
      <c r="D114" s="176" t="s">
        <v>150</v>
      </c>
      <c r="E114" s="177" t="s">
        <v>167</v>
      </c>
      <c r="F114" s="178" t="s">
        <v>168</v>
      </c>
      <c r="G114" s="179" t="s">
        <v>94</v>
      </c>
      <c r="H114" s="180">
        <v>62.220999999999997</v>
      </c>
      <c r="I114" s="181"/>
      <c r="J114" s="182">
        <f>ROUND(I114*H114,2)</f>
        <v>0</v>
      </c>
      <c r="K114" s="178" t="s">
        <v>169</v>
      </c>
      <c r="L114" s="41"/>
      <c r="M114" s="183" t="s">
        <v>21</v>
      </c>
      <c r="N114" s="184" t="s">
        <v>43</v>
      </c>
      <c r="O114" s="66"/>
      <c r="P114" s="185">
        <f>O114*H114</f>
        <v>0</v>
      </c>
      <c r="Q114" s="185">
        <v>2.3999999999999998E-3</v>
      </c>
      <c r="R114" s="185">
        <f>Q114*H114</f>
        <v>0.14933039999999997</v>
      </c>
      <c r="S114" s="185">
        <v>0</v>
      </c>
      <c r="T114" s="18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153</v>
      </c>
      <c r="AT114" s="187" t="s">
        <v>150</v>
      </c>
      <c r="AU114" s="187" t="s">
        <v>81</v>
      </c>
      <c r="AY114" s="19" t="s">
        <v>147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9" t="s">
        <v>77</v>
      </c>
      <c r="BK114" s="188">
        <f>ROUND(I114*H114,2)</f>
        <v>0</v>
      </c>
      <c r="BL114" s="19" t="s">
        <v>153</v>
      </c>
      <c r="BM114" s="187" t="s">
        <v>170</v>
      </c>
    </row>
    <row r="115" spans="1:65" s="2" customFormat="1">
      <c r="A115" s="36"/>
      <c r="B115" s="37"/>
      <c r="C115" s="38"/>
      <c r="D115" s="212" t="s">
        <v>171</v>
      </c>
      <c r="E115" s="38"/>
      <c r="F115" s="213" t="s">
        <v>172</v>
      </c>
      <c r="G115" s="38"/>
      <c r="H115" s="38"/>
      <c r="I115" s="38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171</v>
      </c>
      <c r="AU115" s="19" t="s">
        <v>81</v>
      </c>
    </row>
    <row r="116" spans="1:65" s="14" customFormat="1">
      <c r="B116" s="202"/>
      <c r="C116" s="203"/>
      <c r="D116" s="189" t="s">
        <v>157</v>
      </c>
      <c r="E116" s="204" t="s">
        <v>21</v>
      </c>
      <c r="F116" s="205" t="s">
        <v>548</v>
      </c>
      <c r="G116" s="203"/>
      <c r="H116" s="206">
        <v>62.220999999999997</v>
      </c>
      <c r="I116" s="203"/>
      <c r="J116" s="203"/>
      <c r="K116" s="203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157</v>
      </c>
      <c r="AU116" s="211" t="s">
        <v>81</v>
      </c>
      <c r="AV116" s="14" t="s">
        <v>81</v>
      </c>
      <c r="AW116" s="14" t="s">
        <v>33</v>
      </c>
      <c r="AX116" s="14" t="s">
        <v>77</v>
      </c>
      <c r="AY116" s="211" t="s">
        <v>147</v>
      </c>
    </row>
    <row r="117" spans="1:65" s="2" customFormat="1" ht="24.2" customHeight="1">
      <c r="A117" s="36"/>
      <c r="B117" s="37"/>
      <c r="C117" s="176" t="s">
        <v>182</v>
      </c>
      <c r="D117" s="176" t="s">
        <v>150</v>
      </c>
      <c r="E117" s="177" t="s">
        <v>175</v>
      </c>
      <c r="F117" s="178" t="s">
        <v>176</v>
      </c>
      <c r="G117" s="179" t="s">
        <v>94</v>
      </c>
      <c r="H117" s="180">
        <v>62.220999999999997</v>
      </c>
      <c r="I117" s="181"/>
      <c r="J117" s="182">
        <f>ROUND(I117*H117,2)</f>
        <v>0</v>
      </c>
      <c r="K117" s="178" t="s">
        <v>169</v>
      </c>
      <c r="L117" s="41"/>
      <c r="M117" s="183" t="s">
        <v>21</v>
      </c>
      <c r="N117" s="184" t="s">
        <v>43</v>
      </c>
      <c r="O117" s="66"/>
      <c r="P117" s="185">
        <f>O117*H117</f>
        <v>0</v>
      </c>
      <c r="Q117" s="185">
        <v>3.2000000000000002E-3</v>
      </c>
      <c r="R117" s="185">
        <f>Q117*H117</f>
        <v>0.19910720000000001</v>
      </c>
      <c r="S117" s="185">
        <v>0</v>
      </c>
      <c r="T117" s="186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7" t="s">
        <v>153</v>
      </c>
      <c r="AT117" s="187" t="s">
        <v>150</v>
      </c>
      <c r="AU117" s="187" t="s">
        <v>81</v>
      </c>
      <c r="AY117" s="19" t="s">
        <v>147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9" t="s">
        <v>77</v>
      </c>
      <c r="BK117" s="188">
        <f>ROUND(I117*H117,2)</f>
        <v>0</v>
      </c>
      <c r="BL117" s="19" t="s">
        <v>153</v>
      </c>
      <c r="BM117" s="187" t="s">
        <v>177</v>
      </c>
    </row>
    <row r="118" spans="1:65" s="2" customFormat="1">
      <c r="A118" s="36"/>
      <c r="B118" s="37"/>
      <c r="C118" s="38"/>
      <c r="D118" s="212" t="s">
        <v>171</v>
      </c>
      <c r="E118" s="38"/>
      <c r="F118" s="213" t="s">
        <v>178</v>
      </c>
      <c r="G118" s="38"/>
      <c r="H118" s="38"/>
      <c r="I118" s="38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171</v>
      </c>
      <c r="AU118" s="19" t="s">
        <v>81</v>
      </c>
    </row>
    <row r="119" spans="1:65" s="14" customFormat="1">
      <c r="B119" s="202"/>
      <c r="C119" s="203"/>
      <c r="D119" s="189" t="s">
        <v>157</v>
      </c>
      <c r="E119" s="204" t="s">
        <v>21</v>
      </c>
      <c r="F119" s="205" t="s">
        <v>548</v>
      </c>
      <c r="G119" s="203"/>
      <c r="H119" s="206">
        <v>62.220999999999997</v>
      </c>
      <c r="I119" s="203"/>
      <c r="J119" s="203"/>
      <c r="K119" s="203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157</v>
      </c>
      <c r="AU119" s="211" t="s">
        <v>81</v>
      </c>
      <c r="AV119" s="14" t="s">
        <v>81</v>
      </c>
      <c r="AW119" s="14" t="s">
        <v>33</v>
      </c>
      <c r="AX119" s="14" t="s">
        <v>77</v>
      </c>
      <c r="AY119" s="211" t="s">
        <v>147</v>
      </c>
    </row>
    <row r="120" spans="1:65" s="2" customFormat="1" ht="16.5" customHeight="1">
      <c r="A120" s="36"/>
      <c r="B120" s="37"/>
      <c r="C120" s="214" t="s">
        <v>191</v>
      </c>
      <c r="D120" s="214" t="s">
        <v>179</v>
      </c>
      <c r="E120" s="215" t="s">
        <v>180</v>
      </c>
      <c r="F120" s="216" t="s">
        <v>181</v>
      </c>
      <c r="G120" s="217" t="s">
        <v>94</v>
      </c>
      <c r="H120" s="218">
        <v>139.624</v>
      </c>
      <c r="I120" s="219"/>
      <c r="J120" s="220">
        <f>ROUND(I120*H120,2)</f>
        <v>0</v>
      </c>
      <c r="K120" s="216" t="s">
        <v>21</v>
      </c>
      <c r="L120" s="221"/>
      <c r="M120" s="222" t="s">
        <v>21</v>
      </c>
      <c r="N120" s="223" t="s">
        <v>43</v>
      </c>
      <c r="O120" s="66"/>
      <c r="P120" s="185">
        <f>O120*H120</f>
        <v>0</v>
      </c>
      <c r="Q120" s="185">
        <v>0.15</v>
      </c>
      <c r="R120" s="185">
        <f>Q120*H120</f>
        <v>20.9436</v>
      </c>
      <c r="S120" s="185">
        <v>0</v>
      </c>
      <c r="T120" s="18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7" t="s">
        <v>182</v>
      </c>
      <c r="AT120" s="187" t="s">
        <v>179</v>
      </c>
      <c r="AU120" s="187" t="s">
        <v>81</v>
      </c>
      <c r="AY120" s="19" t="s">
        <v>147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9" t="s">
        <v>77</v>
      </c>
      <c r="BK120" s="188">
        <f>ROUND(I120*H120,2)</f>
        <v>0</v>
      </c>
      <c r="BL120" s="19" t="s">
        <v>153</v>
      </c>
      <c r="BM120" s="187" t="s">
        <v>183</v>
      </c>
    </row>
    <row r="121" spans="1:65" s="14" customFormat="1">
      <c r="B121" s="202"/>
      <c r="C121" s="203"/>
      <c r="D121" s="189" t="s">
        <v>157</v>
      </c>
      <c r="E121" s="204" t="s">
        <v>21</v>
      </c>
      <c r="F121" s="205" t="s">
        <v>549</v>
      </c>
      <c r="G121" s="203"/>
      <c r="H121" s="206">
        <v>136.886</v>
      </c>
      <c r="I121" s="203"/>
      <c r="J121" s="203"/>
      <c r="K121" s="203"/>
      <c r="L121" s="207"/>
      <c r="M121" s="208"/>
      <c r="N121" s="209"/>
      <c r="O121" s="209"/>
      <c r="P121" s="209"/>
      <c r="Q121" s="209"/>
      <c r="R121" s="209"/>
      <c r="S121" s="209"/>
      <c r="T121" s="210"/>
      <c r="AT121" s="211" t="s">
        <v>157</v>
      </c>
      <c r="AU121" s="211" t="s">
        <v>81</v>
      </c>
      <c r="AV121" s="14" t="s">
        <v>81</v>
      </c>
      <c r="AW121" s="14" t="s">
        <v>33</v>
      </c>
      <c r="AX121" s="14" t="s">
        <v>77</v>
      </c>
      <c r="AY121" s="211" t="s">
        <v>147</v>
      </c>
    </row>
    <row r="122" spans="1:65" s="14" customFormat="1">
      <c r="B122" s="202"/>
      <c r="C122" s="203"/>
      <c r="D122" s="189" t="s">
        <v>157</v>
      </c>
      <c r="E122" s="203"/>
      <c r="F122" s="205" t="s">
        <v>550</v>
      </c>
      <c r="G122" s="203"/>
      <c r="H122" s="206">
        <v>139.624</v>
      </c>
      <c r="I122" s="203"/>
      <c r="J122" s="203"/>
      <c r="K122" s="203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157</v>
      </c>
      <c r="AU122" s="211" t="s">
        <v>81</v>
      </c>
      <c r="AV122" s="14" t="s">
        <v>81</v>
      </c>
      <c r="AW122" s="14" t="s">
        <v>4</v>
      </c>
      <c r="AX122" s="14" t="s">
        <v>77</v>
      </c>
      <c r="AY122" s="211" t="s">
        <v>147</v>
      </c>
    </row>
    <row r="123" spans="1:65" s="2" customFormat="1" ht="16.5" customHeight="1">
      <c r="A123" s="36"/>
      <c r="B123" s="37"/>
      <c r="C123" s="176" t="s">
        <v>202</v>
      </c>
      <c r="D123" s="176" t="s">
        <v>150</v>
      </c>
      <c r="E123" s="177" t="s">
        <v>187</v>
      </c>
      <c r="F123" s="178" t="s">
        <v>188</v>
      </c>
      <c r="G123" s="179" t="s">
        <v>102</v>
      </c>
      <c r="H123" s="180">
        <v>29.855</v>
      </c>
      <c r="I123" s="181"/>
      <c r="J123" s="182">
        <f>ROUND(I123*H123,2)</f>
        <v>0</v>
      </c>
      <c r="K123" s="178" t="s">
        <v>21</v>
      </c>
      <c r="L123" s="41"/>
      <c r="M123" s="183" t="s">
        <v>21</v>
      </c>
      <c r="N123" s="184" t="s">
        <v>43</v>
      </c>
      <c r="O123" s="66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153</v>
      </c>
      <c r="AT123" s="187" t="s">
        <v>150</v>
      </c>
      <c r="AU123" s="187" t="s">
        <v>81</v>
      </c>
      <c r="AY123" s="19" t="s">
        <v>147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77</v>
      </c>
      <c r="BK123" s="188">
        <f>ROUND(I123*H123,2)</f>
        <v>0</v>
      </c>
      <c r="BL123" s="19" t="s">
        <v>153</v>
      </c>
      <c r="BM123" s="187" t="s">
        <v>189</v>
      </c>
    </row>
    <row r="124" spans="1:65" s="14" customFormat="1">
      <c r="B124" s="202"/>
      <c r="C124" s="203"/>
      <c r="D124" s="189" t="s">
        <v>157</v>
      </c>
      <c r="E124" s="204" t="s">
        <v>21</v>
      </c>
      <c r="F124" s="205" t="s">
        <v>551</v>
      </c>
      <c r="G124" s="203"/>
      <c r="H124" s="206">
        <v>29.855</v>
      </c>
      <c r="I124" s="203"/>
      <c r="J124" s="203"/>
      <c r="K124" s="203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157</v>
      </c>
      <c r="AU124" s="211" t="s">
        <v>81</v>
      </c>
      <c r="AV124" s="14" t="s">
        <v>81</v>
      </c>
      <c r="AW124" s="14" t="s">
        <v>33</v>
      </c>
      <c r="AX124" s="14" t="s">
        <v>77</v>
      </c>
      <c r="AY124" s="211" t="s">
        <v>147</v>
      </c>
    </row>
    <row r="125" spans="1:65" s="12" customFormat="1" ht="22.9" customHeight="1">
      <c r="B125" s="160"/>
      <c r="C125" s="161"/>
      <c r="D125" s="162" t="s">
        <v>71</v>
      </c>
      <c r="E125" s="174" t="s">
        <v>191</v>
      </c>
      <c r="F125" s="174" t="s">
        <v>192</v>
      </c>
      <c r="G125" s="161"/>
      <c r="H125" s="161"/>
      <c r="I125" s="161"/>
      <c r="J125" s="175">
        <f>BK125</f>
        <v>0</v>
      </c>
      <c r="K125" s="161"/>
      <c r="L125" s="166"/>
      <c r="M125" s="167"/>
      <c r="N125" s="168"/>
      <c r="O125" s="168"/>
      <c r="P125" s="169">
        <f>SUM(P126:P197)</f>
        <v>0</v>
      </c>
      <c r="Q125" s="168"/>
      <c r="R125" s="169">
        <f>SUM(R126:R197)</f>
        <v>2.0093200000000002E-3</v>
      </c>
      <c r="S125" s="168"/>
      <c r="T125" s="170">
        <f>SUM(T126:T197)</f>
        <v>59.109180000000002</v>
      </c>
      <c r="AR125" s="171" t="s">
        <v>77</v>
      </c>
      <c r="AT125" s="172" t="s">
        <v>71</v>
      </c>
      <c r="AU125" s="172" t="s">
        <v>77</v>
      </c>
      <c r="AY125" s="171" t="s">
        <v>147</v>
      </c>
      <c r="BK125" s="173">
        <f>SUM(BK126:BK197)</f>
        <v>0</v>
      </c>
    </row>
    <row r="126" spans="1:65" s="2" customFormat="1" ht="16.5" customHeight="1">
      <c r="A126" s="36"/>
      <c r="B126" s="37"/>
      <c r="C126" s="176" t="s">
        <v>209</v>
      </c>
      <c r="D126" s="176" t="s">
        <v>150</v>
      </c>
      <c r="E126" s="177" t="s">
        <v>193</v>
      </c>
      <c r="F126" s="178" t="s">
        <v>194</v>
      </c>
      <c r="G126" s="179" t="s">
        <v>94</v>
      </c>
      <c r="H126" s="180">
        <v>173.30500000000001</v>
      </c>
      <c r="I126" s="181"/>
      <c r="J126" s="182">
        <f>ROUND(I126*H126,2)</f>
        <v>0</v>
      </c>
      <c r="K126" s="178" t="s">
        <v>21</v>
      </c>
      <c r="L126" s="41"/>
      <c r="M126" s="183" t="s">
        <v>21</v>
      </c>
      <c r="N126" s="184" t="s">
        <v>43</v>
      </c>
      <c r="O126" s="66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7" t="s">
        <v>153</v>
      </c>
      <c r="AT126" s="187" t="s">
        <v>150</v>
      </c>
      <c r="AU126" s="187" t="s">
        <v>81</v>
      </c>
      <c r="AY126" s="19" t="s">
        <v>147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9" t="s">
        <v>77</v>
      </c>
      <c r="BK126" s="188">
        <f>ROUND(I126*H126,2)</f>
        <v>0</v>
      </c>
      <c r="BL126" s="19" t="s">
        <v>153</v>
      </c>
      <c r="BM126" s="187" t="s">
        <v>195</v>
      </c>
    </row>
    <row r="127" spans="1:65" s="14" customFormat="1">
      <c r="B127" s="202"/>
      <c r="C127" s="203"/>
      <c r="D127" s="189" t="s">
        <v>157</v>
      </c>
      <c r="E127" s="204" t="s">
        <v>21</v>
      </c>
      <c r="F127" s="205" t="s">
        <v>552</v>
      </c>
      <c r="G127" s="203"/>
      <c r="H127" s="206">
        <v>173.30500000000001</v>
      </c>
      <c r="I127" s="203"/>
      <c r="J127" s="203"/>
      <c r="K127" s="203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157</v>
      </c>
      <c r="AU127" s="211" t="s">
        <v>81</v>
      </c>
      <c r="AV127" s="14" t="s">
        <v>81</v>
      </c>
      <c r="AW127" s="14" t="s">
        <v>33</v>
      </c>
      <c r="AX127" s="14" t="s">
        <v>77</v>
      </c>
      <c r="AY127" s="211" t="s">
        <v>147</v>
      </c>
    </row>
    <row r="128" spans="1:65" s="2" customFormat="1" ht="33" customHeight="1">
      <c r="A128" s="36"/>
      <c r="B128" s="37"/>
      <c r="C128" s="176" t="s">
        <v>215</v>
      </c>
      <c r="D128" s="176" t="s">
        <v>150</v>
      </c>
      <c r="E128" s="177" t="s">
        <v>197</v>
      </c>
      <c r="F128" s="178" t="s">
        <v>198</v>
      </c>
      <c r="G128" s="179" t="s">
        <v>199</v>
      </c>
      <c r="H128" s="180">
        <v>1</v>
      </c>
      <c r="I128" s="181"/>
      <c r="J128" s="182">
        <f>ROUND(I128*H128,2)</f>
        <v>0</v>
      </c>
      <c r="K128" s="178" t="s">
        <v>169</v>
      </c>
      <c r="L128" s="41"/>
      <c r="M128" s="183" t="s">
        <v>21</v>
      </c>
      <c r="N128" s="184" t="s">
        <v>43</v>
      </c>
      <c r="O128" s="66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7" t="s">
        <v>153</v>
      </c>
      <c r="AT128" s="187" t="s">
        <v>150</v>
      </c>
      <c r="AU128" s="187" t="s">
        <v>81</v>
      </c>
      <c r="AY128" s="19" t="s">
        <v>147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9" t="s">
        <v>77</v>
      </c>
      <c r="BK128" s="188">
        <f>ROUND(I128*H128,2)</f>
        <v>0</v>
      </c>
      <c r="BL128" s="19" t="s">
        <v>153</v>
      </c>
      <c r="BM128" s="187" t="s">
        <v>200</v>
      </c>
    </row>
    <row r="129" spans="1:65" s="2" customFormat="1">
      <c r="A129" s="36"/>
      <c r="B129" s="37"/>
      <c r="C129" s="38"/>
      <c r="D129" s="212" t="s">
        <v>171</v>
      </c>
      <c r="E129" s="38"/>
      <c r="F129" s="213" t="s">
        <v>201</v>
      </c>
      <c r="G129" s="38"/>
      <c r="H129" s="38"/>
      <c r="I129" s="38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171</v>
      </c>
      <c r="AU129" s="19" t="s">
        <v>81</v>
      </c>
    </row>
    <row r="130" spans="1:65" s="2" customFormat="1" ht="24.2" customHeight="1">
      <c r="A130" s="36"/>
      <c r="B130" s="37"/>
      <c r="C130" s="176" t="s">
        <v>220</v>
      </c>
      <c r="D130" s="176" t="s">
        <v>150</v>
      </c>
      <c r="E130" s="177" t="s">
        <v>203</v>
      </c>
      <c r="F130" s="178" t="s">
        <v>204</v>
      </c>
      <c r="G130" s="179" t="s">
        <v>94</v>
      </c>
      <c r="H130" s="180">
        <v>52</v>
      </c>
      <c r="I130" s="181"/>
      <c r="J130" s="182">
        <f>ROUND(I130*H130,2)</f>
        <v>0</v>
      </c>
      <c r="K130" s="178" t="s">
        <v>169</v>
      </c>
      <c r="L130" s="41"/>
      <c r="M130" s="183" t="s">
        <v>21</v>
      </c>
      <c r="N130" s="184" t="s">
        <v>43</v>
      </c>
      <c r="O130" s="66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153</v>
      </c>
      <c r="AT130" s="187" t="s">
        <v>150</v>
      </c>
      <c r="AU130" s="187" t="s">
        <v>81</v>
      </c>
      <c r="AY130" s="19" t="s">
        <v>147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9" t="s">
        <v>77</v>
      </c>
      <c r="BK130" s="188">
        <f>ROUND(I130*H130,2)</f>
        <v>0</v>
      </c>
      <c r="BL130" s="19" t="s">
        <v>153</v>
      </c>
      <c r="BM130" s="187" t="s">
        <v>205</v>
      </c>
    </row>
    <row r="131" spans="1:65" s="2" customFormat="1">
      <c r="A131" s="36"/>
      <c r="B131" s="37"/>
      <c r="C131" s="38"/>
      <c r="D131" s="212" t="s">
        <v>171</v>
      </c>
      <c r="E131" s="38"/>
      <c r="F131" s="213" t="s">
        <v>206</v>
      </c>
      <c r="G131" s="38"/>
      <c r="H131" s="38"/>
      <c r="I131" s="38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171</v>
      </c>
      <c r="AU131" s="19" t="s">
        <v>81</v>
      </c>
    </row>
    <row r="132" spans="1:65" s="14" customFormat="1">
      <c r="B132" s="202"/>
      <c r="C132" s="203"/>
      <c r="D132" s="189" t="s">
        <v>157</v>
      </c>
      <c r="E132" s="204" t="s">
        <v>21</v>
      </c>
      <c r="F132" s="205" t="s">
        <v>553</v>
      </c>
      <c r="G132" s="203"/>
      <c r="H132" s="206">
        <v>52</v>
      </c>
      <c r="I132" s="203"/>
      <c r="J132" s="203"/>
      <c r="K132" s="203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157</v>
      </c>
      <c r="AU132" s="211" t="s">
        <v>81</v>
      </c>
      <c r="AV132" s="14" t="s">
        <v>81</v>
      </c>
      <c r="AW132" s="14" t="s">
        <v>33</v>
      </c>
      <c r="AX132" s="14" t="s">
        <v>72</v>
      </c>
      <c r="AY132" s="211" t="s">
        <v>147</v>
      </c>
    </row>
    <row r="133" spans="1:65" s="15" customFormat="1">
      <c r="B133" s="224"/>
      <c r="C133" s="225"/>
      <c r="D133" s="189" t="s">
        <v>157</v>
      </c>
      <c r="E133" s="226" t="s">
        <v>92</v>
      </c>
      <c r="F133" s="227" t="s">
        <v>208</v>
      </c>
      <c r="G133" s="225"/>
      <c r="H133" s="228">
        <v>52</v>
      </c>
      <c r="I133" s="225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AT133" s="233" t="s">
        <v>157</v>
      </c>
      <c r="AU133" s="233" t="s">
        <v>81</v>
      </c>
      <c r="AV133" s="15" t="s">
        <v>153</v>
      </c>
      <c r="AW133" s="15" t="s">
        <v>33</v>
      </c>
      <c r="AX133" s="15" t="s">
        <v>77</v>
      </c>
      <c r="AY133" s="233" t="s">
        <v>147</v>
      </c>
    </row>
    <row r="134" spans="1:65" s="2" customFormat="1" ht="24.2" customHeight="1">
      <c r="A134" s="36"/>
      <c r="B134" s="37"/>
      <c r="C134" s="176" t="s">
        <v>227</v>
      </c>
      <c r="D134" s="176" t="s">
        <v>150</v>
      </c>
      <c r="E134" s="177" t="s">
        <v>210</v>
      </c>
      <c r="F134" s="178" t="s">
        <v>211</v>
      </c>
      <c r="G134" s="179" t="s">
        <v>94</v>
      </c>
      <c r="H134" s="180">
        <v>3120</v>
      </c>
      <c r="I134" s="181"/>
      <c r="J134" s="182">
        <f>ROUND(I134*H134,2)</f>
        <v>0</v>
      </c>
      <c r="K134" s="178" t="s">
        <v>169</v>
      </c>
      <c r="L134" s="41"/>
      <c r="M134" s="183" t="s">
        <v>21</v>
      </c>
      <c r="N134" s="184" t="s">
        <v>43</v>
      </c>
      <c r="O134" s="66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7" t="s">
        <v>153</v>
      </c>
      <c r="AT134" s="187" t="s">
        <v>150</v>
      </c>
      <c r="AU134" s="187" t="s">
        <v>81</v>
      </c>
      <c r="AY134" s="19" t="s">
        <v>147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9" t="s">
        <v>77</v>
      </c>
      <c r="BK134" s="188">
        <f>ROUND(I134*H134,2)</f>
        <v>0</v>
      </c>
      <c r="BL134" s="19" t="s">
        <v>153</v>
      </c>
      <c r="BM134" s="187" t="s">
        <v>212</v>
      </c>
    </row>
    <row r="135" spans="1:65" s="2" customFormat="1">
      <c r="A135" s="36"/>
      <c r="B135" s="37"/>
      <c r="C135" s="38"/>
      <c r="D135" s="212" t="s">
        <v>171</v>
      </c>
      <c r="E135" s="38"/>
      <c r="F135" s="213" t="s">
        <v>213</v>
      </c>
      <c r="G135" s="38"/>
      <c r="H135" s="38"/>
      <c r="I135" s="38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171</v>
      </c>
      <c r="AU135" s="19" t="s">
        <v>81</v>
      </c>
    </row>
    <row r="136" spans="1:65" s="14" customFormat="1">
      <c r="B136" s="202"/>
      <c r="C136" s="203"/>
      <c r="D136" s="189" t="s">
        <v>157</v>
      </c>
      <c r="E136" s="204" t="s">
        <v>21</v>
      </c>
      <c r="F136" s="205" t="s">
        <v>214</v>
      </c>
      <c r="G136" s="203"/>
      <c r="H136" s="206">
        <v>3120</v>
      </c>
      <c r="I136" s="203"/>
      <c r="J136" s="203"/>
      <c r="K136" s="203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157</v>
      </c>
      <c r="AU136" s="211" t="s">
        <v>81</v>
      </c>
      <c r="AV136" s="14" t="s">
        <v>81</v>
      </c>
      <c r="AW136" s="14" t="s">
        <v>33</v>
      </c>
      <c r="AX136" s="14" t="s">
        <v>77</v>
      </c>
      <c r="AY136" s="211" t="s">
        <v>147</v>
      </c>
    </row>
    <row r="137" spans="1:65" s="2" customFormat="1" ht="24.2" customHeight="1">
      <c r="A137" s="36"/>
      <c r="B137" s="37"/>
      <c r="C137" s="176" t="s">
        <v>8</v>
      </c>
      <c r="D137" s="176" t="s">
        <v>150</v>
      </c>
      <c r="E137" s="177" t="s">
        <v>216</v>
      </c>
      <c r="F137" s="178" t="s">
        <v>217</v>
      </c>
      <c r="G137" s="179" t="s">
        <v>94</v>
      </c>
      <c r="H137" s="180">
        <v>52</v>
      </c>
      <c r="I137" s="181"/>
      <c r="J137" s="182">
        <f>ROUND(I137*H137,2)</f>
        <v>0</v>
      </c>
      <c r="K137" s="178" t="s">
        <v>169</v>
      </c>
      <c r="L137" s="41"/>
      <c r="M137" s="183" t="s">
        <v>21</v>
      </c>
      <c r="N137" s="184" t="s">
        <v>43</v>
      </c>
      <c r="O137" s="66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153</v>
      </c>
      <c r="AT137" s="187" t="s">
        <v>150</v>
      </c>
      <c r="AU137" s="187" t="s">
        <v>81</v>
      </c>
      <c r="AY137" s="19" t="s">
        <v>147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77</v>
      </c>
      <c r="BK137" s="188">
        <f>ROUND(I137*H137,2)</f>
        <v>0</v>
      </c>
      <c r="BL137" s="19" t="s">
        <v>153</v>
      </c>
      <c r="BM137" s="187" t="s">
        <v>218</v>
      </c>
    </row>
    <row r="138" spans="1:65" s="2" customFormat="1">
      <c r="A138" s="36"/>
      <c r="B138" s="37"/>
      <c r="C138" s="38"/>
      <c r="D138" s="212" t="s">
        <v>171</v>
      </c>
      <c r="E138" s="38"/>
      <c r="F138" s="213" t="s">
        <v>219</v>
      </c>
      <c r="G138" s="38"/>
      <c r="H138" s="38"/>
      <c r="I138" s="38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171</v>
      </c>
      <c r="AU138" s="19" t="s">
        <v>81</v>
      </c>
    </row>
    <row r="139" spans="1:65" s="14" customFormat="1">
      <c r="B139" s="202"/>
      <c r="C139" s="203"/>
      <c r="D139" s="189" t="s">
        <v>157</v>
      </c>
      <c r="E139" s="204" t="s">
        <v>21</v>
      </c>
      <c r="F139" s="205" t="s">
        <v>92</v>
      </c>
      <c r="G139" s="203"/>
      <c r="H139" s="206">
        <v>52</v>
      </c>
      <c r="I139" s="203"/>
      <c r="J139" s="203"/>
      <c r="K139" s="203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157</v>
      </c>
      <c r="AU139" s="211" t="s">
        <v>81</v>
      </c>
      <c r="AV139" s="14" t="s">
        <v>81</v>
      </c>
      <c r="AW139" s="14" t="s">
        <v>33</v>
      </c>
      <c r="AX139" s="14" t="s">
        <v>77</v>
      </c>
      <c r="AY139" s="211" t="s">
        <v>147</v>
      </c>
    </row>
    <row r="140" spans="1:65" s="2" customFormat="1" ht="24.2" customHeight="1">
      <c r="A140" s="36"/>
      <c r="B140" s="37"/>
      <c r="C140" s="176" t="s">
        <v>237</v>
      </c>
      <c r="D140" s="176" t="s">
        <v>150</v>
      </c>
      <c r="E140" s="177" t="s">
        <v>221</v>
      </c>
      <c r="F140" s="178" t="s">
        <v>222</v>
      </c>
      <c r="G140" s="179" t="s">
        <v>94</v>
      </c>
      <c r="H140" s="180">
        <v>1.736</v>
      </c>
      <c r="I140" s="181"/>
      <c r="J140" s="182">
        <f>ROUND(I140*H140,2)</f>
        <v>0</v>
      </c>
      <c r="K140" s="178" t="s">
        <v>169</v>
      </c>
      <c r="L140" s="41"/>
      <c r="M140" s="183" t="s">
        <v>21</v>
      </c>
      <c r="N140" s="184" t="s">
        <v>43</v>
      </c>
      <c r="O140" s="66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7" t="s">
        <v>153</v>
      </c>
      <c r="AT140" s="187" t="s">
        <v>150</v>
      </c>
      <c r="AU140" s="187" t="s">
        <v>81</v>
      </c>
      <c r="AY140" s="19" t="s">
        <v>147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9" t="s">
        <v>77</v>
      </c>
      <c r="BK140" s="188">
        <f>ROUND(I140*H140,2)</f>
        <v>0</v>
      </c>
      <c r="BL140" s="19" t="s">
        <v>153</v>
      </c>
      <c r="BM140" s="187" t="s">
        <v>223</v>
      </c>
    </row>
    <row r="141" spans="1:65" s="2" customFormat="1">
      <c r="A141" s="36"/>
      <c r="B141" s="37"/>
      <c r="C141" s="38"/>
      <c r="D141" s="212" t="s">
        <v>171</v>
      </c>
      <c r="E141" s="38"/>
      <c r="F141" s="213" t="s">
        <v>224</v>
      </c>
      <c r="G141" s="38"/>
      <c r="H141" s="38"/>
      <c r="I141" s="38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171</v>
      </c>
      <c r="AU141" s="19" t="s">
        <v>81</v>
      </c>
    </row>
    <row r="142" spans="1:65" s="13" customFormat="1">
      <c r="B142" s="193"/>
      <c r="C142" s="194"/>
      <c r="D142" s="189" t="s">
        <v>157</v>
      </c>
      <c r="E142" s="195" t="s">
        <v>21</v>
      </c>
      <c r="F142" s="196" t="s">
        <v>225</v>
      </c>
      <c r="G142" s="194"/>
      <c r="H142" s="195" t="s">
        <v>21</v>
      </c>
      <c r="I142" s="194"/>
      <c r="J142" s="194"/>
      <c r="K142" s="194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157</v>
      </c>
      <c r="AU142" s="201" t="s">
        <v>81</v>
      </c>
      <c r="AV142" s="13" t="s">
        <v>77</v>
      </c>
      <c r="AW142" s="13" t="s">
        <v>33</v>
      </c>
      <c r="AX142" s="13" t="s">
        <v>72</v>
      </c>
      <c r="AY142" s="201" t="s">
        <v>147</v>
      </c>
    </row>
    <row r="143" spans="1:65" s="14" customFormat="1">
      <c r="B143" s="202"/>
      <c r="C143" s="203"/>
      <c r="D143" s="189" t="s">
        <v>157</v>
      </c>
      <c r="E143" s="204" t="s">
        <v>21</v>
      </c>
      <c r="F143" s="205" t="s">
        <v>226</v>
      </c>
      <c r="G143" s="203"/>
      <c r="H143" s="206">
        <v>1.736</v>
      </c>
      <c r="I143" s="203"/>
      <c r="J143" s="203"/>
      <c r="K143" s="203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157</v>
      </c>
      <c r="AU143" s="211" t="s">
        <v>81</v>
      </c>
      <c r="AV143" s="14" t="s">
        <v>81</v>
      </c>
      <c r="AW143" s="14" t="s">
        <v>33</v>
      </c>
      <c r="AX143" s="14" t="s">
        <v>72</v>
      </c>
      <c r="AY143" s="211" t="s">
        <v>147</v>
      </c>
    </row>
    <row r="144" spans="1:65" s="15" customFormat="1">
      <c r="B144" s="224"/>
      <c r="C144" s="225"/>
      <c r="D144" s="189" t="s">
        <v>157</v>
      </c>
      <c r="E144" s="226" t="s">
        <v>117</v>
      </c>
      <c r="F144" s="227" t="s">
        <v>208</v>
      </c>
      <c r="G144" s="225"/>
      <c r="H144" s="228">
        <v>1.736</v>
      </c>
      <c r="I144" s="225"/>
      <c r="J144" s="225"/>
      <c r="K144" s="225"/>
      <c r="L144" s="229"/>
      <c r="M144" s="230"/>
      <c r="N144" s="231"/>
      <c r="O144" s="231"/>
      <c r="P144" s="231"/>
      <c r="Q144" s="231"/>
      <c r="R144" s="231"/>
      <c r="S144" s="231"/>
      <c r="T144" s="232"/>
      <c r="AT144" s="233" t="s">
        <v>157</v>
      </c>
      <c r="AU144" s="233" t="s">
        <v>81</v>
      </c>
      <c r="AV144" s="15" t="s">
        <v>153</v>
      </c>
      <c r="AW144" s="15" t="s">
        <v>33</v>
      </c>
      <c r="AX144" s="15" t="s">
        <v>77</v>
      </c>
      <c r="AY144" s="233" t="s">
        <v>147</v>
      </c>
    </row>
    <row r="145" spans="1:65" s="2" customFormat="1" ht="24.2" customHeight="1">
      <c r="A145" s="36"/>
      <c r="B145" s="37"/>
      <c r="C145" s="176" t="s">
        <v>243</v>
      </c>
      <c r="D145" s="176" t="s">
        <v>150</v>
      </c>
      <c r="E145" s="177" t="s">
        <v>228</v>
      </c>
      <c r="F145" s="178" t="s">
        <v>229</v>
      </c>
      <c r="G145" s="179" t="s">
        <v>94</v>
      </c>
      <c r="H145" s="180">
        <v>104.16</v>
      </c>
      <c r="I145" s="181"/>
      <c r="J145" s="182">
        <f>ROUND(I145*H145,2)</f>
        <v>0</v>
      </c>
      <c r="K145" s="178" t="s">
        <v>169</v>
      </c>
      <c r="L145" s="41"/>
      <c r="M145" s="183" t="s">
        <v>21</v>
      </c>
      <c r="N145" s="184" t="s">
        <v>43</v>
      </c>
      <c r="O145" s="66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153</v>
      </c>
      <c r="AT145" s="187" t="s">
        <v>150</v>
      </c>
      <c r="AU145" s="187" t="s">
        <v>81</v>
      </c>
      <c r="AY145" s="19" t="s">
        <v>147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9" t="s">
        <v>77</v>
      </c>
      <c r="BK145" s="188">
        <f>ROUND(I145*H145,2)</f>
        <v>0</v>
      </c>
      <c r="BL145" s="19" t="s">
        <v>153</v>
      </c>
      <c r="BM145" s="187" t="s">
        <v>230</v>
      </c>
    </row>
    <row r="146" spans="1:65" s="2" customFormat="1">
      <c r="A146" s="36"/>
      <c r="B146" s="37"/>
      <c r="C146" s="38"/>
      <c r="D146" s="212" t="s">
        <v>171</v>
      </c>
      <c r="E146" s="38"/>
      <c r="F146" s="213" t="s">
        <v>231</v>
      </c>
      <c r="G146" s="38"/>
      <c r="H146" s="38"/>
      <c r="I146" s="38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171</v>
      </c>
      <c r="AU146" s="19" t="s">
        <v>81</v>
      </c>
    </row>
    <row r="147" spans="1:65" s="14" customFormat="1">
      <c r="B147" s="202"/>
      <c r="C147" s="203"/>
      <c r="D147" s="189" t="s">
        <v>157</v>
      </c>
      <c r="E147" s="204" t="s">
        <v>21</v>
      </c>
      <c r="F147" s="205" t="s">
        <v>232</v>
      </c>
      <c r="G147" s="203"/>
      <c r="H147" s="206">
        <v>104.16</v>
      </c>
      <c r="I147" s="203"/>
      <c r="J147" s="203"/>
      <c r="K147" s="203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157</v>
      </c>
      <c r="AU147" s="211" t="s">
        <v>81</v>
      </c>
      <c r="AV147" s="14" t="s">
        <v>81</v>
      </c>
      <c r="AW147" s="14" t="s">
        <v>33</v>
      </c>
      <c r="AX147" s="14" t="s">
        <v>77</v>
      </c>
      <c r="AY147" s="211" t="s">
        <v>147</v>
      </c>
    </row>
    <row r="148" spans="1:65" s="2" customFormat="1" ht="24.2" customHeight="1">
      <c r="A148" s="36"/>
      <c r="B148" s="37"/>
      <c r="C148" s="176" t="s">
        <v>249</v>
      </c>
      <c r="D148" s="176" t="s">
        <v>150</v>
      </c>
      <c r="E148" s="177" t="s">
        <v>233</v>
      </c>
      <c r="F148" s="178" t="s">
        <v>234</v>
      </c>
      <c r="G148" s="179" t="s">
        <v>94</v>
      </c>
      <c r="H148" s="180">
        <v>1.736</v>
      </c>
      <c r="I148" s="181"/>
      <c r="J148" s="182">
        <f>ROUND(I148*H148,2)</f>
        <v>0</v>
      </c>
      <c r="K148" s="178" t="s">
        <v>169</v>
      </c>
      <c r="L148" s="41"/>
      <c r="M148" s="183" t="s">
        <v>21</v>
      </c>
      <c r="N148" s="184" t="s">
        <v>43</v>
      </c>
      <c r="O148" s="66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153</v>
      </c>
      <c r="AT148" s="187" t="s">
        <v>150</v>
      </c>
      <c r="AU148" s="187" t="s">
        <v>81</v>
      </c>
      <c r="AY148" s="19" t="s">
        <v>147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9" t="s">
        <v>77</v>
      </c>
      <c r="BK148" s="188">
        <f>ROUND(I148*H148,2)</f>
        <v>0</v>
      </c>
      <c r="BL148" s="19" t="s">
        <v>153</v>
      </c>
      <c r="BM148" s="187" t="s">
        <v>235</v>
      </c>
    </row>
    <row r="149" spans="1:65" s="2" customFormat="1">
      <c r="A149" s="36"/>
      <c r="B149" s="37"/>
      <c r="C149" s="38"/>
      <c r="D149" s="212" t="s">
        <v>171</v>
      </c>
      <c r="E149" s="38"/>
      <c r="F149" s="213" t="s">
        <v>236</v>
      </c>
      <c r="G149" s="38"/>
      <c r="H149" s="38"/>
      <c r="I149" s="38"/>
      <c r="J149" s="38"/>
      <c r="K149" s="38"/>
      <c r="L149" s="41"/>
      <c r="M149" s="191"/>
      <c r="N149" s="192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171</v>
      </c>
      <c r="AU149" s="19" t="s">
        <v>81</v>
      </c>
    </row>
    <row r="150" spans="1:65" s="14" customFormat="1">
      <c r="B150" s="202"/>
      <c r="C150" s="203"/>
      <c r="D150" s="189" t="s">
        <v>157</v>
      </c>
      <c r="E150" s="204" t="s">
        <v>21</v>
      </c>
      <c r="F150" s="205" t="s">
        <v>117</v>
      </c>
      <c r="G150" s="203"/>
      <c r="H150" s="206">
        <v>1.736</v>
      </c>
      <c r="I150" s="203"/>
      <c r="J150" s="203"/>
      <c r="K150" s="203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157</v>
      </c>
      <c r="AU150" s="211" t="s">
        <v>81</v>
      </c>
      <c r="AV150" s="14" t="s">
        <v>81</v>
      </c>
      <c r="AW150" s="14" t="s">
        <v>33</v>
      </c>
      <c r="AX150" s="14" t="s">
        <v>77</v>
      </c>
      <c r="AY150" s="211" t="s">
        <v>147</v>
      </c>
    </row>
    <row r="151" spans="1:65" s="2" customFormat="1" ht="21.75" customHeight="1">
      <c r="A151" s="36"/>
      <c r="B151" s="37"/>
      <c r="C151" s="176" t="s">
        <v>254</v>
      </c>
      <c r="D151" s="176" t="s">
        <v>150</v>
      </c>
      <c r="E151" s="177" t="s">
        <v>238</v>
      </c>
      <c r="F151" s="178" t="s">
        <v>239</v>
      </c>
      <c r="G151" s="179" t="s">
        <v>102</v>
      </c>
      <c r="H151" s="180">
        <v>4.34</v>
      </c>
      <c r="I151" s="181"/>
      <c r="J151" s="182">
        <f>ROUND(I151*H151,2)</f>
        <v>0</v>
      </c>
      <c r="K151" s="178" t="s">
        <v>169</v>
      </c>
      <c r="L151" s="41"/>
      <c r="M151" s="183" t="s">
        <v>21</v>
      </c>
      <c r="N151" s="184" t="s">
        <v>43</v>
      </c>
      <c r="O151" s="66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7" t="s">
        <v>153</v>
      </c>
      <c r="AT151" s="187" t="s">
        <v>150</v>
      </c>
      <c r="AU151" s="187" t="s">
        <v>81</v>
      </c>
      <c r="AY151" s="19" t="s">
        <v>147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9" t="s">
        <v>77</v>
      </c>
      <c r="BK151" s="188">
        <f>ROUND(I151*H151,2)</f>
        <v>0</v>
      </c>
      <c r="BL151" s="19" t="s">
        <v>153</v>
      </c>
      <c r="BM151" s="187" t="s">
        <v>240</v>
      </c>
    </row>
    <row r="152" spans="1:65" s="2" customFormat="1">
      <c r="A152" s="36"/>
      <c r="B152" s="37"/>
      <c r="C152" s="38"/>
      <c r="D152" s="212" t="s">
        <v>171</v>
      </c>
      <c r="E152" s="38"/>
      <c r="F152" s="213" t="s">
        <v>241</v>
      </c>
      <c r="G152" s="38"/>
      <c r="H152" s="38"/>
      <c r="I152" s="38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171</v>
      </c>
      <c r="AU152" s="19" t="s">
        <v>81</v>
      </c>
    </row>
    <row r="153" spans="1:65" s="14" customFormat="1">
      <c r="B153" s="202"/>
      <c r="C153" s="203"/>
      <c r="D153" s="189" t="s">
        <v>157</v>
      </c>
      <c r="E153" s="204" t="s">
        <v>21</v>
      </c>
      <c r="F153" s="205" t="s">
        <v>242</v>
      </c>
      <c r="G153" s="203"/>
      <c r="H153" s="206">
        <v>4.34</v>
      </c>
      <c r="I153" s="203"/>
      <c r="J153" s="203"/>
      <c r="K153" s="203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157</v>
      </c>
      <c r="AU153" s="211" t="s">
        <v>81</v>
      </c>
      <c r="AV153" s="14" t="s">
        <v>81</v>
      </c>
      <c r="AW153" s="14" t="s">
        <v>33</v>
      </c>
      <c r="AX153" s="14" t="s">
        <v>72</v>
      </c>
      <c r="AY153" s="211" t="s">
        <v>147</v>
      </c>
    </row>
    <row r="154" spans="1:65" s="15" customFormat="1">
      <c r="B154" s="224"/>
      <c r="C154" s="225"/>
      <c r="D154" s="189" t="s">
        <v>157</v>
      </c>
      <c r="E154" s="226" t="s">
        <v>106</v>
      </c>
      <c r="F154" s="227" t="s">
        <v>208</v>
      </c>
      <c r="G154" s="225"/>
      <c r="H154" s="228">
        <v>4.34</v>
      </c>
      <c r="I154" s="225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AT154" s="233" t="s">
        <v>157</v>
      </c>
      <c r="AU154" s="233" t="s">
        <v>81</v>
      </c>
      <c r="AV154" s="15" t="s">
        <v>153</v>
      </c>
      <c r="AW154" s="15" t="s">
        <v>33</v>
      </c>
      <c r="AX154" s="15" t="s">
        <v>77</v>
      </c>
      <c r="AY154" s="233" t="s">
        <v>147</v>
      </c>
    </row>
    <row r="155" spans="1:65" s="2" customFormat="1" ht="21.75" customHeight="1">
      <c r="A155" s="36"/>
      <c r="B155" s="37"/>
      <c r="C155" s="176" t="s">
        <v>259</v>
      </c>
      <c r="D155" s="176" t="s">
        <v>150</v>
      </c>
      <c r="E155" s="177" t="s">
        <v>244</v>
      </c>
      <c r="F155" s="178" t="s">
        <v>245</v>
      </c>
      <c r="G155" s="179" t="s">
        <v>102</v>
      </c>
      <c r="H155" s="180">
        <v>260.39999999999998</v>
      </c>
      <c r="I155" s="181"/>
      <c r="J155" s="182">
        <f>ROUND(I155*H155,2)</f>
        <v>0</v>
      </c>
      <c r="K155" s="178" t="s">
        <v>169</v>
      </c>
      <c r="L155" s="41"/>
      <c r="M155" s="183" t="s">
        <v>21</v>
      </c>
      <c r="N155" s="184" t="s">
        <v>43</v>
      </c>
      <c r="O155" s="66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153</v>
      </c>
      <c r="AT155" s="187" t="s">
        <v>150</v>
      </c>
      <c r="AU155" s="187" t="s">
        <v>81</v>
      </c>
      <c r="AY155" s="19" t="s">
        <v>147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9" t="s">
        <v>77</v>
      </c>
      <c r="BK155" s="188">
        <f>ROUND(I155*H155,2)</f>
        <v>0</v>
      </c>
      <c r="BL155" s="19" t="s">
        <v>153</v>
      </c>
      <c r="BM155" s="187" t="s">
        <v>246</v>
      </c>
    </row>
    <row r="156" spans="1:65" s="2" customFormat="1">
      <c r="A156" s="36"/>
      <c r="B156" s="37"/>
      <c r="C156" s="38"/>
      <c r="D156" s="212" t="s">
        <v>171</v>
      </c>
      <c r="E156" s="38"/>
      <c r="F156" s="213" t="s">
        <v>247</v>
      </c>
      <c r="G156" s="38"/>
      <c r="H156" s="38"/>
      <c r="I156" s="38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171</v>
      </c>
      <c r="AU156" s="19" t="s">
        <v>81</v>
      </c>
    </row>
    <row r="157" spans="1:65" s="14" customFormat="1">
      <c r="B157" s="202"/>
      <c r="C157" s="203"/>
      <c r="D157" s="189" t="s">
        <v>157</v>
      </c>
      <c r="E157" s="204" t="s">
        <v>21</v>
      </c>
      <c r="F157" s="205" t="s">
        <v>248</v>
      </c>
      <c r="G157" s="203"/>
      <c r="H157" s="206">
        <v>260.39999999999998</v>
      </c>
      <c r="I157" s="203"/>
      <c r="J157" s="203"/>
      <c r="K157" s="203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157</v>
      </c>
      <c r="AU157" s="211" t="s">
        <v>81</v>
      </c>
      <c r="AV157" s="14" t="s">
        <v>81</v>
      </c>
      <c r="AW157" s="14" t="s">
        <v>33</v>
      </c>
      <c r="AX157" s="14" t="s">
        <v>77</v>
      </c>
      <c r="AY157" s="211" t="s">
        <v>147</v>
      </c>
    </row>
    <row r="158" spans="1:65" s="2" customFormat="1" ht="24.2" customHeight="1">
      <c r="A158" s="36"/>
      <c r="B158" s="37"/>
      <c r="C158" s="176" t="s">
        <v>7</v>
      </c>
      <c r="D158" s="176" t="s">
        <v>150</v>
      </c>
      <c r="E158" s="177" t="s">
        <v>250</v>
      </c>
      <c r="F158" s="178" t="s">
        <v>251</v>
      </c>
      <c r="G158" s="179" t="s">
        <v>102</v>
      </c>
      <c r="H158" s="180">
        <v>4.34</v>
      </c>
      <c r="I158" s="181"/>
      <c r="J158" s="182">
        <f>ROUND(I158*H158,2)</f>
        <v>0</v>
      </c>
      <c r="K158" s="178" t="s">
        <v>169</v>
      </c>
      <c r="L158" s="41"/>
      <c r="M158" s="183" t="s">
        <v>21</v>
      </c>
      <c r="N158" s="184" t="s">
        <v>43</v>
      </c>
      <c r="O158" s="66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7" t="s">
        <v>153</v>
      </c>
      <c r="AT158" s="187" t="s">
        <v>150</v>
      </c>
      <c r="AU158" s="187" t="s">
        <v>81</v>
      </c>
      <c r="AY158" s="19" t="s">
        <v>147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9" t="s">
        <v>77</v>
      </c>
      <c r="BK158" s="188">
        <f>ROUND(I158*H158,2)</f>
        <v>0</v>
      </c>
      <c r="BL158" s="19" t="s">
        <v>153</v>
      </c>
      <c r="BM158" s="187" t="s">
        <v>252</v>
      </c>
    </row>
    <row r="159" spans="1:65" s="2" customFormat="1">
      <c r="A159" s="36"/>
      <c r="B159" s="37"/>
      <c r="C159" s="38"/>
      <c r="D159" s="212" t="s">
        <v>171</v>
      </c>
      <c r="E159" s="38"/>
      <c r="F159" s="213" t="s">
        <v>253</v>
      </c>
      <c r="G159" s="38"/>
      <c r="H159" s="38"/>
      <c r="I159" s="38"/>
      <c r="J159" s="38"/>
      <c r="K159" s="38"/>
      <c r="L159" s="41"/>
      <c r="M159" s="191"/>
      <c r="N159" s="192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171</v>
      </c>
      <c r="AU159" s="19" t="s">
        <v>81</v>
      </c>
    </row>
    <row r="160" spans="1:65" s="14" customFormat="1">
      <c r="B160" s="202"/>
      <c r="C160" s="203"/>
      <c r="D160" s="189" t="s">
        <v>157</v>
      </c>
      <c r="E160" s="204" t="s">
        <v>21</v>
      </c>
      <c r="F160" s="205" t="s">
        <v>106</v>
      </c>
      <c r="G160" s="203"/>
      <c r="H160" s="206">
        <v>4.34</v>
      </c>
      <c r="I160" s="203"/>
      <c r="J160" s="203"/>
      <c r="K160" s="203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157</v>
      </c>
      <c r="AU160" s="211" t="s">
        <v>81</v>
      </c>
      <c r="AV160" s="14" t="s">
        <v>81</v>
      </c>
      <c r="AW160" s="14" t="s">
        <v>33</v>
      </c>
      <c r="AX160" s="14" t="s">
        <v>77</v>
      </c>
      <c r="AY160" s="211" t="s">
        <v>147</v>
      </c>
    </row>
    <row r="161" spans="1:65" s="2" customFormat="1" ht="16.5" customHeight="1">
      <c r="A161" s="36"/>
      <c r="B161" s="37"/>
      <c r="C161" s="176" t="s">
        <v>269</v>
      </c>
      <c r="D161" s="176" t="s">
        <v>150</v>
      </c>
      <c r="E161" s="177" t="s">
        <v>255</v>
      </c>
      <c r="F161" s="178" t="s">
        <v>256</v>
      </c>
      <c r="G161" s="179" t="s">
        <v>94</v>
      </c>
      <c r="H161" s="180">
        <v>52</v>
      </c>
      <c r="I161" s="181"/>
      <c r="J161" s="182">
        <f>ROUND(I161*H161,2)</f>
        <v>0</v>
      </c>
      <c r="K161" s="178" t="s">
        <v>169</v>
      </c>
      <c r="L161" s="41"/>
      <c r="M161" s="183" t="s">
        <v>21</v>
      </c>
      <c r="N161" s="184" t="s">
        <v>43</v>
      </c>
      <c r="O161" s="66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153</v>
      </c>
      <c r="AT161" s="187" t="s">
        <v>150</v>
      </c>
      <c r="AU161" s="187" t="s">
        <v>81</v>
      </c>
      <c r="AY161" s="19" t="s">
        <v>147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9" t="s">
        <v>77</v>
      </c>
      <c r="BK161" s="188">
        <f>ROUND(I161*H161,2)</f>
        <v>0</v>
      </c>
      <c r="BL161" s="19" t="s">
        <v>153</v>
      </c>
      <c r="BM161" s="187" t="s">
        <v>257</v>
      </c>
    </row>
    <row r="162" spans="1:65" s="2" customFormat="1">
      <c r="A162" s="36"/>
      <c r="B162" s="37"/>
      <c r="C162" s="38"/>
      <c r="D162" s="212" t="s">
        <v>171</v>
      </c>
      <c r="E162" s="38"/>
      <c r="F162" s="213" t="s">
        <v>258</v>
      </c>
      <c r="G162" s="38"/>
      <c r="H162" s="38"/>
      <c r="I162" s="38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171</v>
      </c>
      <c r="AU162" s="19" t="s">
        <v>81</v>
      </c>
    </row>
    <row r="163" spans="1:65" s="14" customFormat="1">
      <c r="B163" s="202"/>
      <c r="C163" s="203"/>
      <c r="D163" s="189" t="s">
        <v>157</v>
      </c>
      <c r="E163" s="204" t="s">
        <v>21</v>
      </c>
      <c r="F163" s="205" t="s">
        <v>553</v>
      </c>
      <c r="G163" s="203"/>
      <c r="H163" s="206">
        <v>52</v>
      </c>
      <c r="I163" s="203"/>
      <c r="J163" s="203"/>
      <c r="K163" s="203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157</v>
      </c>
      <c r="AU163" s="211" t="s">
        <v>81</v>
      </c>
      <c r="AV163" s="14" t="s">
        <v>81</v>
      </c>
      <c r="AW163" s="14" t="s">
        <v>33</v>
      </c>
      <c r="AX163" s="14" t="s">
        <v>72</v>
      </c>
      <c r="AY163" s="211" t="s">
        <v>147</v>
      </c>
    </row>
    <row r="164" spans="1:65" s="15" customFormat="1">
      <c r="B164" s="224"/>
      <c r="C164" s="225"/>
      <c r="D164" s="189" t="s">
        <v>157</v>
      </c>
      <c r="E164" s="226" t="s">
        <v>104</v>
      </c>
      <c r="F164" s="227" t="s">
        <v>208</v>
      </c>
      <c r="G164" s="225"/>
      <c r="H164" s="228">
        <v>52</v>
      </c>
      <c r="I164" s="225"/>
      <c r="J164" s="225"/>
      <c r="K164" s="225"/>
      <c r="L164" s="229"/>
      <c r="M164" s="230"/>
      <c r="N164" s="231"/>
      <c r="O164" s="231"/>
      <c r="P164" s="231"/>
      <c r="Q164" s="231"/>
      <c r="R164" s="231"/>
      <c r="S164" s="231"/>
      <c r="T164" s="232"/>
      <c r="AT164" s="233" t="s">
        <v>157</v>
      </c>
      <c r="AU164" s="233" t="s">
        <v>81</v>
      </c>
      <c r="AV164" s="15" t="s">
        <v>153</v>
      </c>
      <c r="AW164" s="15" t="s">
        <v>33</v>
      </c>
      <c r="AX164" s="15" t="s">
        <v>77</v>
      </c>
      <c r="AY164" s="233" t="s">
        <v>147</v>
      </c>
    </row>
    <row r="165" spans="1:65" s="2" customFormat="1" ht="16.5" customHeight="1">
      <c r="A165" s="36"/>
      <c r="B165" s="37"/>
      <c r="C165" s="176" t="s">
        <v>275</v>
      </c>
      <c r="D165" s="176" t="s">
        <v>150</v>
      </c>
      <c r="E165" s="177" t="s">
        <v>260</v>
      </c>
      <c r="F165" s="178" t="s">
        <v>261</v>
      </c>
      <c r="G165" s="179" t="s">
        <v>94</v>
      </c>
      <c r="H165" s="180">
        <v>3120</v>
      </c>
      <c r="I165" s="181"/>
      <c r="J165" s="182">
        <f>ROUND(I165*H165,2)</f>
        <v>0</v>
      </c>
      <c r="K165" s="178" t="s">
        <v>169</v>
      </c>
      <c r="L165" s="41"/>
      <c r="M165" s="183" t="s">
        <v>21</v>
      </c>
      <c r="N165" s="184" t="s">
        <v>43</v>
      </c>
      <c r="O165" s="66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153</v>
      </c>
      <c r="AT165" s="187" t="s">
        <v>150</v>
      </c>
      <c r="AU165" s="187" t="s">
        <v>81</v>
      </c>
      <c r="AY165" s="19" t="s">
        <v>147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9" t="s">
        <v>77</v>
      </c>
      <c r="BK165" s="188">
        <f>ROUND(I165*H165,2)</f>
        <v>0</v>
      </c>
      <c r="BL165" s="19" t="s">
        <v>153</v>
      </c>
      <c r="BM165" s="187" t="s">
        <v>262</v>
      </c>
    </row>
    <row r="166" spans="1:65" s="2" customFormat="1">
      <c r="A166" s="36"/>
      <c r="B166" s="37"/>
      <c r="C166" s="38"/>
      <c r="D166" s="212" t="s">
        <v>171</v>
      </c>
      <c r="E166" s="38"/>
      <c r="F166" s="213" t="s">
        <v>263</v>
      </c>
      <c r="G166" s="38"/>
      <c r="H166" s="38"/>
      <c r="I166" s="38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171</v>
      </c>
      <c r="AU166" s="19" t="s">
        <v>81</v>
      </c>
    </row>
    <row r="167" spans="1:65" s="14" customFormat="1">
      <c r="B167" s="202"/>
      <c r="C167" s="203"/>
      <c r="D167" s="189" t="s">
        <v>157</v>
      </c>
      <c r="E167" s="204" t="s">
        <v>21</v>
      </c>
      <c r="F167" s="205" t="s">
        <v>264</v>
      </c>
      <c r="G167" s="203"/>
      <c r="H167" s="206">
        <v>3120</v>
      </c>
      <c r="I167" s="203"/>
      <c r="J167" s="203"/>
      <c r="K167" s="203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157</v>
      </c>
      <c r="AU167" s="211" t="s">
        <v>81</v>
      </c>
      <c r="AV167" s="14" t="s">
        <v>81</v>
      </c>
      <c r="AW167" s="14" t="s">
        <v>33</v>
      </c>
      <c r="AX167" s="14" t="s">
        <v>77</v>
      </c>
      <c r="AY167" s="211" t="s">
        <v>147</v>
      </c>
    </row>
    <row r="168" spans="1:65" s="2" customFormat="1" ht="16.5" customHeight="1">
      <c r="A168" s="36"/>
      <c r="B168" s="37"/>
      <c r="C168" s="176" t="s">
        <v>281</v>
      </c>
      <c r="D168" s="176" t="s">
        <v>150</v>
      </c>
      <c r="E168" s="177" t="s">
        <v>265</v>
      </c>
      <c r="F168" s="178" t="s">
        <v>266</v>
      </c>
      <c r="G168" s="179" t="s">
        <v>94</v>
      </c>
      <c r="H168" s="180">
        <v>52</v>
      </c>
      <c r="I168" s="181"/>
      <c r="J168" s="182">
        <f>ROUND(I168*H168,2)</f>
        <v>0</v>
      </c>
      <c r="K168" s="178" t="s">
        <v>169</v>
      </c>
      <c r="L168" s="41"/>
      <c r="M168" s="183" t="s">
        <v>21</v>
      </c>
      <c r="N168" s="184" t="s">
        <v>43</v>
      </c>
      <c r="O168" s="66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7" t="s">
        <v>153</v>
      </c>
      <c r="AT168" s="187" t="s">
        <v>150</v>
      </c>
      <c r="AU168" s="187" t="s">
        <v>81</v>
      </c>
      <c r="AY168" s="19" t="s">
        <v>147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9" t="s">
        <v>77</v>
      </c>
      <c r="BK168" s="188">
        <f>ROUND(I168*H168,2)</f>
        <v>0</v>
      </c>
      <c r="BL168" s="19" t="s">
        <v>153</v>
      </c>
      <c r="BM168" s="187" t="s">
        <v>267</v>
      </c>
    </row>
    <row r="169" spans="1:65" s="2" customFormat="1">
      <c r="A169" s="36"/>
      <c r="B169" s="37"/>
      <c r="C169" s="38"/>
      <c r="D169" s="212" t="s">
        <v>171</v>
      </c>
      <c r="E169" s="38"/>
      <c r="F169" s="213" t="s">
        <v>268</v>
      </c>
      <c r="G169" s="38"/>
      <c r="H169" s="38"/>
      <c r="I169" s="38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171</v>
      </c>
      <c r="AU169" s="19" t="s">
        <v>81</v>
      </c>
    </row>
    <row r="170" spans="1:65" s="14" customFormat="1">
      <c r="B170" s="202"/>
      <c r="C170" s="203"/>
      <c r="D170" s="189" t="s">
        <v>157</v>
      </c>
      <c r="E170" s="204" t="s">
        <v>21</v>
      </c>
      <c r="F170" s="205" t="s">
        <v>104</v>
      </c>
      <c r="G170" s="203"/>
      <c r="H170" s="206">
        <v>52</v>
      </c>
      <c r="I170" s="203"/>
      <c r="J170" s="203"/>
      <c r="K170" s="203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157</v>
      </c>
      <c r="AU170" s="211" t="s">
        <v>81</v>
      </c>
      <c r="AV170" s="14" t="s">
        <v>81</v>
      </c>
      <c r="AW170" s="14" t="s">
        <v>33</v>
      </c>
      <c r="AX170" s="14" t="s">
        <v>77</v>
      </c>
      <c r="AY170" s="211" t="s">
        <v>147</v>
      </c>
    </row>
    <row r="171" spans="1:65" s="2" customFormat="1" ht="24.2" customHeight="1">
      <c r="A171" s="36"/>
      <c r="B171" s="37"/>
      <c r="C171" s="176" t="s">
        <v>286</v>
      </c>
      <c r="D171" s="176" t="s">
        <v>150</v>
      </c>
      <c r="E171" s="177" t="s">
        <v>270</v>
      </c>
      <c r="F171" s="178" t="s">
        <v>271</v>
      </c>
      <c r="G171" s="179" t="s">
        <v>94</v>
      </c>
      <c r="H171" s="180">
        <v>2.4</v>
      </c>
      <c r="I171" s="181"/>
      <c r="J171" s="182">
        <f>ROUND(I171*H171,2)</f>
        <v>0</v>
      </c>
      <c r="K171" s="178" t="s">
        <v>169</v>
      </c>
      <c r="L171" s="41"/>
      <c r="M171" s="183" t="s">
        <v>21</v>
      </c>
      <c r="N171" s="184" t="s">
        <v>43</v>
      </c>
      <c r="O171" s="66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153</v>
      </c>
      <c r="AT171" s="187" t="s">
        <v>150</v>
      </c>
      <c r="AU171" s="187" t="s">
        <v>81</v>
      </c>
      <c r="AY171" s="19" t="s">
        <v>147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9" t="s">
        <v>77</v>
      </c>
      <c r="BK171" s="188">
        <f>ROUND(I171*H171,2)</f>
        <v>0</v>
      </c>
      <c r="BL171" s="19" t="s">
        <v>153</v>
      </c>
      <c r="BM171" s="187" t="s">
        <v>272</v>
      </c>
    </row>
    <row r="172" spans="1:65" s="2" customFormat="1">
      <c r="A172" s="36"/>
      <c r="B172" s="37"/>
      <c r="C172" s="38"/>
      <c r="D172" s="212" t="s">
        <v>171</v>
      </c>
      <c r="E172" s="38"/>
      <c r="F172" s="213" t="s">
        <v>273</v>
      </c>
      <c r="G172" s="38"/>
      <c r="H172" s="38"/>
      <c r="I172" s="38"/>
      <c r="J172" s="38"/>
      <c r="K172" s="38"/>
      <c r="L172" s="41"/>
      <c r="M172" s="191"/>
      <c r="N172" s="192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171</v>
      </c>
      <c r="AU172" s="19" t="s">
        <v>81</v>
      </c>
    </row>
    <row r="173" spans="1:65" s="14" customFormat="1">
      <c r="B173" s="202"/>
      <c r="C173" s="203"/>
      <c r="D173" s="189" t="s">
        <v>157</v>
      </c>
      <c r="E173" s="204" t="s">
        <v>21</v>
      </c>
      <c r="F173" s="205" t="s">
        <v>274</v>
      </c>
      <c r="G173" s="203"/>
      <c r="H173" s="206">
        <v>2.4</v>
      </c>
      <c r="I173" s="203"/>
      <c r="J173" s="203"/>
      <c r="K173" s="203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157</v>
      </c>
      <c r="AU173" s="211" t="s">
        <v>81</v>
      </c>
      <c r="AV173" s="14" t="s">
        <v>81</v>
      </c>
      <c r="AW173" s="14" t="s">
        <v>33</v>
      </c>
      <c r="AX173" s="14" t="s">
        <v>72</v>
      </c>
      <c r="AY173" s="211" t="s">
        <v>147</v>
      </c>
    </row>
    <row r="174" spans="1:65" s="15" customFormat="1">
      <c r="B174" s="224"/>
      <c r="C174" s="225"/>
      <c r="D174" s="189" t="s">
        <v>157</v>
      </c>
      <c r="E174" s="226" t="s">
        <v>96</v>
      </c>
      <c r="F174" s="227" t="s">
        <v>208</v>
      </c>
      <c r="G174" s="225"/>
      <c r="H174" s="228">
        <v>2.4</v>
      </c>
      <c r="I174" s="225"/>
      <c r="J174" s="225"/>
      <c r="K174" s="225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157</v>
      </c>
      <c r="AU174" s="233" t="s">
        <v>81</v>
      </c>
      <c r="AV174" s="15" t="s">
        <v>153</v>
      </c>
      <c r="AW174" s="15" t="s">
        <v>33</v>
      </c>
      <c r="AX174" s="15" t="s">
        <v>77</v>
      </c>
      <c r="AY174" s="233" t="s">
        <v>147</v>
      </c>
    </row>
    <row r="175" spans="1:65" s="2" customFormat="1" ht="24.2" customHeight="1">
      <c r="A175" s="36"/>
      <c r="B175" s="37"/>
      <c r="C175" s="176" t="s">
        <v>291</v>
      </c>
      <c r="D175" s="176" t="s">
        <v>150</v>
      </c>
      <c r="E175" s="177" t="s">
        <v>276</v>
      </c>
      <c r="F175" s="178" t="s">
        <v>277</v>
      </c>
      <c r="G175" s="179" t="s">
        <v>94</v>
      </c>
      <c r="H175" s="180">
        <v>144</v>
      </c>
      <c r="I175" s="181"/>
      <c r="J175" s="182">
        <f>ROUND(I175*H175,2)</f>
        <v>0</v>
      </c>
      <c r="K175" s="178" t="s">
        <v>169</v>
      </c>
      <c r="L175" s="41"/>
      <c r="M175" s="183" t="s">
        <v>21</v>
      </c>
      <c r="N175" s="184" t="s">
        <v>43</v>
      </c>
      <c r="O175" s="66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7" t="s">
        <v>153</v>
      </c>
      <c r="AT175" s="187" t="s">
        <v>150</v>
      </c>
      <c r="AU175" s="187" t="s">
        <v>81</v>
      </c>
      <c r="AY175" s="19" t="s">
        <v>147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9" t="s">
        <v>77</v>
      </c>
      <c r="BK175" s="188">
        <f>ROUND(I175*H175,2)</f>
        <v>0</v>
      </c>
      <c r="BL175" s="19" t="s">
        <v>153</v>
      </c>
      <c r="BM175" s="187" t="s">
        <v>278</v>
      </c>
    </row>
    <row r="176" spans="1:65" s="2" customFormat="1">
      <c r="A176" s="36"/>
      <c r="B176" s="37"/>
      <c r="C176" s="38"/>
      <c r="D176" s="212" t="s">
        <v>171</v>
      </c>
      <c r="E176" s="38"/>
      <c r="F176" s="213" t="s">
        <v>279</v>
      </c>
      <c r="G176" s="38"/>
      <c r="H176" s="38"/>
      <c r="I176" s="38"/>
      <c r="J176" s="38"/>
      <c r="K176" s="38"/>
      <c r="L176" s="41"/>
      <c r="M176" s="191"/>
      <c r="N176" s="192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171</v>
      </c>
      <c r="AU176" s="19" t="s">
        <v>81</v>
      </c>
    </row>
    <row r="177" spans="1:65" s="14" customFormat="1">
      <c r="B177" s="202"/>
      <c r="C177" s="203"/>
      <c r="D177" s="189" t="s">
        <v>157</v>
      </c>
      <c r="E177" s="204" t="s">
        <v>21</v>
      </c>
      <c r="F177" s="205" t="s">
        <v>280</v>
      </c>
      <c r="G177" s="203"/>
      <c r="H177" s="206">
        <v>144</v>
      </c>
      <c r="I177" s="203"/>
      <c r="J177" s="203"/>
      <c r="K177" s="203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157</v>
      </c>
      <c r="AU177" s="211" t="s">
        <v>81</v>
      </c>
      <c r="AV177" s="14" t="s">
        <v>81</v>
      </c>
      <c r="AW177" s="14" t="s">
        <v>33</v>
      </c>
      <c r="AX177" s="14" t="s">
        <v>77</v>
      </c>
      <c r="AY177" s="211" t="s">
        <v>147</v>
      </c>
    </row>
    <row r="178" spans="1:65" s="2" customFormat="1" ht="24.2" customHeight="1">
      <c r="A178" s="36"/>
      <c r="B178" s="37"/>
      <c r="C178" s="176" t="s">
        <v>297</v>
      </c>
      <c r="D178" s="176" t="s">
        <v>150</v>
      </c>
      <c r="E178" s="177" t="s">
        <v>282</v>
      </c>
      <c r="F178" s="178" t="s">
        <v>283</v>
      </c>
      <c r="G178" s="179" t="s">
        <v>94</v>
      </c>
      <c r="H178" s="180">
        <v>2.4</v>
      </c>
      <c r="I178" s="181"/>
      <c r="J178" s="182">
        <f>ROUND(I178*H178,2)</f>
        <v>0</v>
      </c>
      <c r="K178" s="178" t="s">
        <v>169</v>
      </c>
      <c r="L178" s="41"/>
      <c r="M178" s="183" t="s">
        <v>21</v>
      </c>
      <c r="N178" s="184" t="s">
        <v>43</v>
      </c>
      <c r="O178" s="66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7" t="s">
        <v>153</v>
      </c>
      <c r="AT178" s="187" t="s">
        <v>150</v>
      </c>
      <c r="AU178" s="187" t="s">
        <v>81</v>
      </c>
      <c r="AY178" s="19" t="s">
        <v>147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9" t="s">
        <v>77</v>
      </c>
      <c r="BK178" s="188">
        <f>ROUND(I178*H178,2)</f>
        <v>0</v>
      </c>
      <c r="BL178" s="19" t="s">
        <v>153</v>
      </c>
      <c r="BM178" s="187" t="s">
        <v>284</v>
      </c>
    </row>
    <row r="179" spans="1:65" s="2" customFormat="1">
      <c r="A179" s="36"/>
      <c r="B179" s="37"/>
      <c r="C179" s="38"/>
      <c r="D179" s="212" t="s">
        <v>171</v>
      </c>
      <c r="E179" s="38"/>
      <c r="F179" s="213" t="s">
        <v>285</v>
      </c>
      <c r="G179" s="38"/>
      <c r="H179" s="38"/>
      <c r="I179" s="38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171</v>
      </c>
      <c r="AU179" s="19" t="s">
        <v>81</v>
      </c>
    </row>
    <row r="180" spans="1:65" s="14" customFormat="1">
      <c r="B180" s="202"/>
      <c r="C180" s="203"/>
      <c r="D180" s="189" t="s">
        <v>157</v>
      </c>
      <c r="E180" s="204" t="s">
        <v>21</v>
      </c>
      <c r="F180" s="205" t="s">
        <v>96</v>
      </c>
      <c r="G180" s="203"/>
      <c r="H180" s="206">
        <v>2.4</v>
      </c>
      <c r="I180" s="203"/>
      <c r="J180" s="203"/>
      <c r="K180" s="203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157</v>
      </c>
      <c r="AU180" s="211" t="s">
        <v>81</v>
      </c>
      <c r="AV180" s="14" t="s">
        <v>81</v>
      </c>
      <c r="AW180" s="14" t="s">
        <v>33</v>
      </c>
      <c r="AX180" s="14" t="s">
        <v>77</v>
      </c>
      <c r="AY180" s="211" t="s">
        <v>147</v>
      </c>
    </row>
    <row r="181" spans="1:65" s="2" customFormat="1" ht="16.5" customHeight="1">
      <c r="A181" s="36"/>
      <c r="B181" s="37"/>
      <c r="C181" s="176" t="s">
        <v>302</v>
      </c>
      <c r="D181" s="176" t="s">
        <v>150</v>
      </c>
      <c r="E181" s="177" t="s">
        <v>554</v>
      </c>
      <c r="F181" s="178" t="s">
        <v>555</v>
      </c>
      <c r="G181" s="179" t="s">
        <v>289</v>
      </c>
      <c r="H181" s="180">
        <v>1</v>
      </c>
      <c r="I181" s="181"/>
      <c r="J181" s="182">
        <f>ROUND(I181*H181,2)</f>
        <v>0</v>
      </c>
      <c r="K181" s="178" t="s">
        <v>21</v>
      </c>
      <c r="L181" s="41"/>
      <c r="M181" s="183" t="s">
        <v>21</v>
      </c>
      <c r="N181" s="184" t="s">
        <v>43</v>
      </c>
      <c r="O181" s="66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153</v>
      </c>
      <c r="AT181" s="187" t="s">
        <v>150</v>
      </c>
      <c r="AU181" s="187" t="s">
        <v>81</v>
      </c>
      <c r="AY181" s="19" t="s">
        <v>147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9" t="s">
        <v>77</v>
      </c>
      <c r="BK181" s="188">
        <f>ROUND(I181*H181,2)</f>
        <v>0</v>
      </c>
      <c r="BL181" s="19" t="s">
        <v>153</v>
      </c>
      <c r="BM181" s="187" t="s">
        <v>556</v>
      </c>
    </row>
    <row r="182" spans="1:65" s="2" customFormat="1" ht="24.2" customHeight="1">
      <c r="A182" s="36"/>
      <c r="B182" s="37"/>
      <c r="C182" s="176" t="s">
        <v>306</v>
      </c>
      <c r="D182" s="176" t="s">
        <v>150</v>
      </c>
      <c r="E182" s="177" t="s">
        <v>292</v>
      </c>
      <c r="F182" s="178" t="s">
        <v>293</v>
      </c>
      <c r="G182" s="179" t="s">
        <v>94</v>
      </c>
      <c r="H182" s="180">
        <v>50.232999999999997</v>
      </c>
      <c r="I182" s="181"/>
      <c r="J182" s="182">
        <f>ROUND(I182*H182,2)</f>
        <v>0</v>
      </c>
      <c r="K182" s="178" t="s">
        <v>169</v>
      </c>
      <c r="L182" s="41"/>
      <c r="M182" s="183" t="s">
        <v>21</v>
      </c>
      <c r="N182" s="184" t="s">
        <v>43</v>
      </c>
      <c r="O182" s="66"/>
      <c r="P182" s="185">
        <f>O182*H182</f>
        <v>0</v>
      </c>
      <c r="Q182" s="185">
        <v>4.0000000000000003E-5</v>
      </c>
      <c r="R182" s="185">
        <f>Q182*H182</f>
        <v>2.0093200000000002E-3</v>
      </c>
      <c r="S182" s="185">
        <v>0</v>
      </c>
      <c r="T182" s="18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7" t="s">
        <v>153</v>
      </c>
      <c r="AT182" s="187" t="s">
        <v>150</v>
      </c>
      <c r="AU182" s="187" t="s">
        <v>81</v>
      </c>
      <c r="AY182" s="19" t="s">
        <v>147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9" t="s">
        <v>77</v>
      </c>
      <c r="BK182" s="188">
        <f>ROUND(I182*H182,2)</f>
        <v>0</v>
      </c>
      <c r="BL182" s="19" t="s">
        <v>153</v>
      </c>
      <c r="BM182" s="187" t="s">
        <v>294</v>
      </c>
    </row>
    <row r="183" spans="1:65" s="2" customFormat="1">
      <c r="A183" s="36"/>
      <c r="B183" s="37"/>
      <c r="C183" s="38"/>
      <c r="D183" s="212" t="s">
        <v>171</v>
      </c>
      <c r="E183" s="38"/>
      <c r="F183" s="213" t="s">
        <v>295</v>
      </c>
      <c r="G183" s="38"/>
      <c r="H183" s="38"/>
      <c r="I183" s="38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171</v>
      </c>
      <c r="AU183" s="19" t="s">
        <v>81</v>
      </c>
    </row>
    <row r="184" spans="1:65" s="14" customFormat="1">
      <c r="B184" s="202"/>
      <c r="C184" s="203"/>
      <c r="D184" s="189" t="s">
        <v>157</v>
      </c>
      <c r="E184" s="204" t="s">
        <v>21</v>
      </c>
      <c r="F184" s="205" t="s">
        <v>557</v>
      </c>
      <c r="G184" s="203"/>
      <c r="H184" s="206">
        <v>50.232999999999997</v>
      </c>
      <c r="I184" s="203"/>
      <c r="J184" s="203"/>
      <c r="K184" s="203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157</v>
      </c>
      <c r="AU184" s="211" t="s">
        <v>81</v>
      </c>
      <c r="AV184" s="14" t="s">
        <v>81</v>
      </c>
      <c r="AW184" s="14" t="s">
        <v>33</v>
      </c>
      <c r="AX184" s="14" t="s">
        <v>77</v>
      </c>
      <c r="AY184" s="211" t="s">
        <v>147</v>
      </c>
    </row>
    <row r="185" spans="1:65" s="2" customFormat="1" ht="16.5" customHeight="1">
      <c r="A185" s="36"/>
      <c r="B185" s="37"/>
      <c r="C185" s="176" t="s">
        <v>314</v>
      </c>
      <c r="D185" s="176" t="s">
        <v>150</v>
      </c>
      <c r="E185" s="177" t="s">
        <v>558</v>
      </c>
      <c r="F185" s="178" t="s">
        <v>559</v>
      </c>
      <c r="G185" s="179" t="s">
        <v>528</v>
      </c>
      <c r="H185" s="180">
        <v>21.777000000000001</v>
      </c>
      <c r="I185" s="181"/>
      <c r="J185" s="182">
        <f>ROUND(I185*H185,2)</f>
        <v>0</v>
      </c>
      <c r="K185" s="178" t="s">
        <v>169</v>
      </c>
      <c r="L185" s="41"/>
      <c r="M185" s="183" t="s">
        <v>21</v>
      </c>
      <c r="N185" s="184" t="s">
        <v>43</v>
      </c>
      <c r="O185" s="66"/>
      <c r="P185" s="185">
        <f>O185*H185</f>
        <v>0</v>
      </c>
      <c r="Q185" s="185">
        <v>0</v>
      </c>
      <c r="R185" s="185">
        <f>Q185*H185</f>
        <v>0</v>
      </c>
      <c r="S185" s="185">
        <v>2.2000000000000002</v>
      </c>
      <c r="T185" s="186">
        <f>S185*H185</f>
        <v>47.909400000000005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7" t="s">
        <v>153</v>
      </c>
      <c r="AT185" s="187" t="s">
        <v>150</v>
      </c>
      <c r="AU185" s="187" t="s">
        <v>81</v>
      </c>
      <c r="AY185" s="19" t="s">
        <v>147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9" t="s">
        <v>77</v>
      </c>
      <c r="BK185" s="188">
        <f>ROUND(I185*H185,2)</f>
        <v>0</v>
      </c>
      <c r="BL185" s="19" t="s">
        <v>153</v>
      </c>
      <c r="BM185" s="187" t="s">
        <v>560</v>
      </c>
    </row>
    <row r="186" spans="1:65" s="2" customFormat="1">
      <c r="A186" s="36"/>
      <c r="B186" s="37"/>
      <c r="C186" s="38"/>
      <c r="D186" s="212" t="s">
        <v>171</v>
      </c>
      <c r="E186" s="38"/>
      <c r="F186" s="213" t="s">
        <v>561</v>
      </c>
      <c r="G186" s="38"/>
      <c r="H186" s="38"/>
      <c r="I186" s="38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171</v>
      </c>
      <c r="AU186" s="19" t="s">
        <v>81</v>
      </c>
    </row>
    <row r="187" spans="1:65" s="14" customFormat="1">
      <c r="B187" s="202"/>
      <c r="C187" s="203"/>
      <c r="D187" s="189" t="s">
        <v>157</v>
      </c>
      <c r="E187" s="204" t="s">
        <v>21</v>
      </c>
      <c r="F187" s="205" t="s">
        <v>562</v>
      </c>
      <c r="G187" s="203"/>
      <c r="H187" s="206">
        <v>9.3330000000000002</v>
      </c>
      <c r="I187" s="203"/>
      <c r="J187" s="203"/>
      <c r="K187" s="203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157</v>
      </c>
      <c r="AU187" s="211" t="s">
        <v>81</v>
      </c>
      <c r="AV187" s="14" t="s">
        <v>81</v>
      </c>
      <c r="AW187" s="14" t="s">
        <v>33</v>
      </c>
      <c r="AX187" s="14" t="s">
        <v>72</v>
      </c>
      <c r="AY187" s="211" t="s">
        <v>147</v>
      </c>
    </row>
    <row r="188" spans="1:65" s="13" customFormat="1">
      <c r="B188" s="193"/>
      <c r="C188" s="194"/>
      <c r="D188" s="189" t="s">
        <v>157</v>
      </c>
      <c r="E188" s="195" t="s">
        <v>21</v>
      </c>
      <c r="F188" s="196" t="s">
        <v>563</v>
      </c>
      <c r="G188" s="194"/>
      <c r="H188" s="195" t="s">
        <v>21</v>
      </c>
      <c r="I188" s="194"/>
      <c r="J188" s="194"/>
      <c r="K188" s="194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157</v>
      </c>
      <c r="AU188" s="201" t="s">
        <v>81</v>
      </c>
      <c r="AV188" s="13" t="s">
        <v>77</v>
      </c>
      <c r="AW188" s="13" t="s">
        <v>33</v>
      </c>
      <c r="AX188" s="13" t="s">
        <v>72</v>
      </c>
      <c r="AY188" s="201" t="s">
        <v>147</v>
      </c>
    </row>
    <row r="189" spans="1:65" s="14" customFormat="1">
      <c r="B189" s="202"/>
      <c r="C189" s="203"/>
      <c r="D189" s="189" t="s">
        <v>157</v>
      </c>
      <c r="E189" s="204" t="s">
        <v>21</v>
      </c>
      <c r="F189" s="205" t="s">
        <v>532</v>
      </c>
      <c r="G189" s="203"/>
      <c r="H189" s="206">
        <v>12.444000000000001</v>
      </c>
      <c r="I189" s="203"/>
      <c r="J189" s="203"/>
      <c r="K189" s="203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157</v>
      </c>
      <c r="AU189" s="211" t="s">
        <v>81</v>
      </c>
      <c r="AV189" s="14" t="s">
        <v>81</v>
      </c>
      <c r="AW189" s="14" t="s">
        <v>33</v>
      </c>
      <c r="AX189" s="14" t="s">
        <v>72</v>
      </c>
      <c r="AY189" s="211" t="s">
        <v>147</v>
      </c>
    </row>
    <row r="190" spans="1:65" s="15" customFormat="1">
      <c r="B190" s="224"/>
      <c r="C190" s="225"/>
      <c r="D190" s="189" t="s">
        <v>157</v>
      </c>
      <c r="E190" s="226" t="s">
        <v>21</v>
      </c>
      <c r="F190" s="227" t="s">
        <v>208</v>
      </c>
      <c r="G190" s="225"/>
      <c r="H190" s="228">
        <v>21.777000000000001</v>
      </c>
      <c r="I190" s="225"/>
      <c r="J190" s="225"/>
      <c r="K190" s="225"/>
      <c r="L190" s="229"/>
      <c r="M190" s="230"/>
      <c r="N190" s="231"/>
      <c r="O190" s="231"/>
      <c r="P190" s="231"/>
      <c r="Q190" s="231"/>
      <c r="R190" s="231"/>
      <c r="S190" s="231"/>
      <c r="T190" s="232"/>
      <c r="AT190" s="233" t="s">
        <v>157</v>
      </c>
      <c r="AU190" s="233" t="s">
        <v>81</v>
      </c>
      <c r="AV190" s="15" t="s">
        <v>153</v>
      </c>
      <c r="AW190" s="15" t="s">
        <v>33</v>
      </c>
      <c r="AX190" s="15" t="s">
        <v>77</v>
      </c>
      <c r="AY190" s="233" t="s">
        <v>147</v>
      </c>
    </row>
    <row r="191" spans="1:65" s="2" customFormat="1" ht="16.5" customHeight="1">
      <c r="A191" s="36"/>
      <c r="B191" s="37"/>
      <c r="C191" s="176" t="s">
        <v>320</v>
      </c>
      <c r="D191" s="176" t="s">
        <v>150</v>
      </c>
      <c r="E191" s="177" t="s">
        <v>564</v>
      </c>
      <c r="F191" s="178" t="s">
        <v>565</v>
      </c>
      <c r="G191" s="179" t="s">
        <v>94</v>
      </c>
      <c r="H191" s="180">
        <v>124.44199999999999</v>
      </c>
      <c r="I191" s="181"/>
      <c r="J191" s="182">
        <f>ROUND(I191*H191,2)</f>
        <v>0</v>
      </c>
      <c r="K191" s="178" t="s">
        <v>169</v>
      </c>
      <c r="L191" s="41"/>
      <c r="M191" s="183" t="s">
        <v>21</v>
      </c>
      <c r="N191" s="184" t="s">
        <v>43</v>
      </c>
      <c r="O191" s="66"/>
      <c r="P191" s="185">
        <f>O191*H191</f>
        <v>0</v>
      </c>
      <c r="Q191" s="185">
        <v>0</v>
      </c>
      <c r="R191" s="185">
        <f>Q191*H191</f>
        <v>0</v>
      </c>
      <c r="S191" s="185">
        <v>0.09</v>
      </c>
      <c r="T191" s="186">
        <f>S191*H191</f>
        <v>11.199779999999999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153</v>
      </c>
      <c r="AT191" s="187" t="s">
        <v>150</v>
      </c>
      <c r="AU191" s="187" t="s">
        <v>81</v>
      </c>
      <c r="AY191" s="19" t="s">
        <v>147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9" t="s">
        <v>77</v>
      </c>
      <c r="BK191" s="188">
        <f>ROUND(I191*H191,2)</f>
        <v>0</v>
      </c>
      <c r="BL191" s="19" t="s">
        <v>153</v>
      </c>
      <c r="BM191" s="187" t="s">
        <v>566</v>
      </c>
    </row>
    <row r="192" spans="1:65" s="2" customFormat="1">
      <c r="A192" s="36"/>
      <c r="B192" s="37"/>
      <c r="C192" s="38"/>
      <c r="D192" s="212" t="s">
        <v>171</v>
      </c>
      <c r="E192" s="38"/>
      <c r="F192" s="213" t="s">
        <v>567</v>
      </c>
      <c r="G192" s="38"/>
      <c r="H192" s="38"/>
      <c r="I192" s="38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171</v>
      </c>
      <c r="AU192" s="19" t="s">
        <v>81</v>
      </c>
    </row>
    <row r="193" spans="1:65" s="13" customFormat="1">
      <c r="B193" s="193"/>
      <c r="C193" s="194"/>
      <c r="D193" s="189" t="s">
        <v>157</v>
      </c>
      <c r="E193" s="195" t="s">
        <v>21</v>
      </c>
      <c r="F193" s="196" t="s">
        <v>568</v>
      </c>
      <c r="G193" s="194"/>
      <c r="H193" s="195" t="s">
        <v>21</v>
      </c>
      <c r="I193" s="194"/>
      <c r="J193" s="194"/>
      <c r="K193" s="194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157</v>
      </c>
      <c r="AU193" s="201" t="s">
        <v>81</v>
      </c>
      <c r="AV193" s="13" t="s">
        <v>77</v>
      </c>
      <c r="AW193" s="13" t="s">
        <v>33</v>
      </c>
      <c r="AX193" s="13" t="s">
        <v>72</v>
      </c>
      <c r="AY193" s="201" t="s">
        <v>147</v>
      </c>
    </row>
    <row r="194" spans="1:65" s="14" customFormat="1">
      <c r="B194" s="202"/>
      <c r="C194" s="203"/>
      <c r="D194" s="189" t="s">
        <v>157</v>
      </c>
      <c r="E194" s="204" t="s">
        <v>21</v>
      </c>
      <c r="F194" s="205" t="s">
        <v>512</v>
      </c>
      <c r="G194" s="203"/>
      <c r="H194" s="206">
        <v>124.44199999999999</v>
      </c>
      <c r="I194" s="203"/>
      <c r="J194" s="203"/>
      <c r="K194" s="203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157</v>
      </c>
      <c r="AU194" s="211" t="s">
        <v>81</v>
      </c>
      <c r="AV194" s="14" t="s">
        <v>81</v>
      </c>
      <c r="AW194" s="14" t="s">
        <v>33</v>
      </c>
      <c r="AX194" s="14" t="s">
        <v>77</v>
      </c>
      <c r="AY194" s="211" t="s">
        <v>147</v>
      </c>
    </row>
    <row r="195" spans="1:65" s="2" customFormat="1" ht="16.5" customHeight="1">
      <c r="A195" s="36"/>
      <c r="B195" s="37"/>
      <c r="C195" s="176" t="s">
        <v>325</v>
      </c>
      <c r="D195" s="176" t="s">
        <v>150</v>
      </c>
      <c r="E195" s="177" t="s">
        <v>307</v>
      </c>
      <c r="F195" s="178" t="s">
        <v>308</v>
      </c>
      <c r="G195" s="179" t="s">
        <v>94</v>
      </c>
      <c r="H195" s="180">
        <v>80.209999999999994</v>
      </c>
      <c r="I195" s="181"/>
      <c r="J195" s="182">
        <f>ROUND(I195*H195,2)</f>
        <v>0</v>
      </c>
      <c r="K195" s="178" t="s">
        <v>169</v>
      </c>
      <c r="L195" s="41"/>
      <c r="M195" s="183" t="s">
        <v>21</v>
      </c>
      <c r="N195" s="184" t="s">
        <v>43</v>
      </c>
      <c r="O195" s="66"/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7" t="s">
        <v>153</v>
      </c>
      <c r="AT195" s="187" t="s">
        <v>150</v>
      </c>
      <c r="AU195" s="187" t="s">
        <v>81</v>
      </c>
      <c r="AY195" s="19" t="s">
        <v>147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9" t="s">
        <v>77</v>
      </c>
      <c r="BK195" s="188">
        <f>ROUND(I195*H195,2)</f>
        <v>0</v>
      </c>
      <c r="BL195" s="19" t="s">
        <v>153</v>
      </c>
      <c r="BM195" s="187" t="s">
        <v>309</v>
      </c>
    </row>
    <row r="196" spans="1:65" s="2" customFormat="1">
      <c r="A196" s="36"/>
      <c r="B196" s="37"/>
      <c r="C196" s="38"/>
      <c r="D196" s="212" t="s">
        <v>171</v>
      </c>
      <c r="E196" s="38"/>
      <c r="F196" s="213" t="s">
        <v>310</v>
      </c>
      <c r="G196" s="38"/>
      <c r="H196" s="38"/>
      <c r="I196" s="38"/>
      <c r="J196" s="38"/>
      <c r="K196" s="38"/>
      <c r="L196" s="41"/>
      <c r="M196" s="191"/>
      <c r="N196" s="192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171</v>
      </c>
      <c r="AU196" s="19" t="s">
        <v>81</v>
      </c>
    </row>
    <row r="197" spans="1:65" s="14" customFormat="1">
      <c r="B197" s="202"/>
      <c r="C197" s="203"/>
      <c r="D197" s="189" t="s">
        <v>157</v>
      </c>
      <c r="E197" s="204" t="s">
        <v>21</v>
      </c>
      <c r="F197" s="205" t="s">
        <v>569</v>
      </c>
      <c r="G197" s="203"/>
      <c r="H197" s="206">
        <v>80.209999999999994</v>
      </c>
      <c r="I197" s="203"/>
      <c r="J197" s="203"/>
      <c r="K197" s="203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157</v>
      </c>
      <c r="AU197" s="211" t="s">
        <v>81</v>
      </c>
      <c r="AV197" s="14" t="s">
        <v>81</v>
      </c>
      <c r="AW197" s="14" t="s">
        <v>33</v>
      </c>
      <c r="AX197" s="14" t="s">
        <v>77</v>
      </c>
      <c r="AY197" s="211" t="s">
        <v>147</v>
      </c>
    </row>
    <row r="198" spans="1:65" s="12" customFormat="1" ht="22.9" customHeight="1">
      <c r="B198" s="160"/>
      <c r="C198" s="161"/>
      <c r="D198" s="162" t="s">
        <v>71</v>
      </c>
      <c r="E198" s="174" t="s">
        <v>312</v>
      </c>
      <c r="F198" s="174" t="s">
        <v>313</v>
      </c>
      <c r="G198" s="161"/>
      <c r="H198" s="161"/>
      <c r="I198" s="161"/>
      <c r="J198" s="175">
        <f>BK198</f>
        <v>0</v>
      </c>
      <c r="K198" s="161"/>
      <c r="L198" s="166"/>
      <c r="M198" s="167"/>
      <c r="N198" s="168"/>
      <c r="O198" s="168"/>
      <c r="P198" s="169">
        <f>SUM(P199:P217)</f>
        <v>0</v>
      </c>
      <c r="Q198" s="168"/>
      <c r="R198" s="169">
        <f>SUM(R199:R217)</f>
        <v>0</v>
      </c>
      <c r="S198" s="168"/>
      <c r="T198" s="170">
        <f>SUM(T199:T217)</f>
        <v>0</v>
      </c>
      <c r="AR198" s="171" t="s">
        <v>77</v>
      </c>
      <c r="AT198" s="172" t="s">
        <v>71</v>
      </c>
      <c r="AU198" s="172" t="s">
        <v>77</v>
      </c>
      <c r="AY198" s="171" t="s">
        <v>147</v>
      </c>
      <c r="BK198" s="173">
        <f>SUM(BK199:BK217)</f>
        <v>0</v>
      </c>
    </row>
    <row r="199" spans="1:65" s="2" customFormat="1" ht="24.2" customHeight="1">
      <c r="A199" s="36"/>
      <c r="B199" s="37"/>
      <c r="C199" s="176" t="s">
        <v>331</v>
      </c>
      <c r="D199" s="176" t="s">
        <v>150</v>
      </c>
      <c r="E199" s="177" t="s">
        <v>570</v>
      </c>
      <c r="F199" s="178" t="s">
        <v>571</v>
      </c>
      <c r="G199" s="179" t="s">
        <v>317</v>
      </c>
      <c r="H199" s="180">
        <v>82.298000000000002</v>
      </c>
      <c r="I199" s="181"/>
      <c r="J199" s="182">
        <f>ROUND(I199*H199,2)</f>
        <v>0</v>
      </c>
      <c r="K199" s="178" t="s">
        <v>169</v>
      </c>
      <c r="L199" s="41"/>
      <c r="M199" s="183" t="s">
        <v>21</v>
      </c>
      <c r="N199" s="184" t="s">
        <v>43</v>
      </c>
      <c r="O199" s="66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7" t="s">
        <v>153</v>
      </c>
      <c r="AT199" s="187" t="s">
        <v>150</v>
      </c>
      <c r="AU199" s="187" t="s">
        <v>81</v>
      </c>
      <c r="AY199" s="19" t="s">
        <v>147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9" t="s">
        <v>77</v>
      </c>
      <c r="BK199" s="188">
        <f>ROUND(I199*H199,2)</f>
        <v>0</v>
      </c>
      <c r="BL199" s="19" t="s">
        <v>153</v>
      </c>
      <c r="BM199" s="187" t="s">
        <v>572</v>
      </c>
    </row>
    <row r="200" spans="1:65" s="2" customFormat="1">
      <c r="A200" s="36"/>
      <c r="B200" s="37"/>
      <c r="C200" s="38"/>
      <c r="D200" s="212" t="s">
        <v>171</v>
      </c>
      <c r="E200" s="38"/>
      <c r="F200" s="213" t="s">
        <v>573</v>
      </c>
      <c r="G200" s="38"/>
      <c r="H200" s="38"/>
      <c r="I200" s="38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171</v>
      </c>
      <c r="AU200" s="19" t="s">
        <v>81</v>
      </c>
    </row>
    <row r="201" spans="1:65" s="2" customFormat="1" ht="21.75" customHeight="1">
      <c r="A201" s="36"/>
      <c r="B201" s="37"/>
      <c r="C201" s="176" t="s">
        <v>337</v>
      </c>
      <c r="D201" s="176" t="s">
        <v>150</v>
      </c>
      <c r="E201" s="177" t="s">
        <v>321</v>
      </c>
      <c r="F201" s="178" t="s">
        <v>322</v>
      </c>
      <c r="G201" s="179" t="s">
        <v>317</v>
      </c>
      <c r="H201" s="180">
        <v>82.298000000000002</v>
      </c>
      <c r="I201" s="181"/>
      <c r="J201" s="182">
        <f>ROUND(I201*H201,2)</f>
        <v>0</v>
      </c>
      <c r="K201" s="178" t="s">
        <v>169</v>
      </c>
      <c r="L201" s="41"/>
      <c r="M201" s="183" t="s">
        <v>21</v>
      </c>
      <c r="N201" s="184" t="s">
        <v>43</v>
      </c>
      <c r="O201" s="66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7" t="s">
        <v>153</v>
      </c>
      <c r="AT201" s="187" t="s">
        <v>150</v>
      </c>
      <c r="AU201" s="187" t="s">
        <v>81</v>
      </c>
      <c r="AY201" s="19" t="s">
        <v>147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9" t="s">
        <v>77</v>
      </c>
      <c r="BK201" s="188">
        <f>ROUND(I201*H201,2)</f>
        <v>0</v>
      </c>
      <c r="BL201" s="19" t="s">
        <v>153</v>
      </c>
      <c r="BM201" s="187" t="s">
        <v>323</v>
      </c>
    </row>
    <row r="202" spans="1:65" s="2" customFormat="1">
      <c r="A202" s="36"/>
      <c r="B202" s="37"/>
      <c r="C202" s="38"/>
      <c r="D202" s="212" t="s">
        <v>171</v>
      </c>
      <c r="E202" s="38"/>
      <c r="F202" s="213" t="s">
        <v>324</v>
      </c>
      <c r="G202" s="38"/>
      <c r="H202" s="38"/>
      <c r="I202" s="38"/>
      <c r="J202" s="38"/>
      <c r="K202" s="38"/>
      <c r="L202" s="41"/>
      <c r="M202" s="191"/>
      <c r="N202" s="192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171</v>
      </c>
      <c r="AU202" s="19" t="s">
        <v>81</v>
      </c>
    </row>
    <row r="203" spans="1:65" s="2" customFormat="1" ht="24.2" customHeight="1">
      <c r="A203" s="36"/>
      <c r="B203" s="37"/>
      <c r="C203" s="176" t="s">
        <v>343</v>
      </c>
      <c r="D203" s="176" t="s">
        <v>150</v>
      </c>
      <c r="E203" s="177" t="s">
        <v>326</v>
      </c>
      <c r="F203" s="178" t="s">
        <v>327</v>
      </c>
      <c r="G203" s="179" t="s">
        <v>317</v>
      </c>
      <c r="H203" s="180">
        <v>1563.662</v>
      </c>
      <c r="I203" s="181"/>
      <c r="J203" s="182">
        <f>ROUND(I203*H203,2)</f>
        <v>0</v>
      </c>
      <c r="K203" s="178" t="s">
        <v>169</v>
      </c>
      <c r="L203" s="41"/>
      <c r="M203" s="183" t="s">
        <v>21</v>
      </c>
      <c r="N203" s="184" t="s">
        <v>43</v>
      </c>
      <c r="O203" s="66"/>
      <c r="P203" s="185">
        <f>O203*H203</f>
        <v>0</v>
      </c>
      <c r="Q203" s="185">
        <v>0</v>
      </c>
      <c r="R203" s="185">
        <f>Q203*H203</f>
        <v>0</v>
      </c>
      <c r="S203" s="185">
        <v>0</v>
      </c>
      <c r="T203" s="18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7" t="s">
        <v>153</v>
      </c>
      <c r="AT203" s="187" t="s">
        <v>150</v>
      </c>
      <c r="AU203" s="187" t="s">
        <v>81</v>
      </c>
      <c r="AY203" s="19" t="s">
        <v>147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9" t="s">
        <v>77</v>
      </c>
      <c r="BK203" s="188">
        <f>ROUND(I203*H203,2)</f>
        <v>0</v>
      </c>
      <c r="BL203" s="19" t="s">
        <v>153</v>
      </c>
      <c r="BM203" s="187" t="s">
        <v>328</v>
      </c>
    </row>
    <row r="204" spans="1:65" s="2" customFormat="1">
      <c r="A204" s="36"/>
      <c r="B204" s="37"/>
      <c r="C204" s="38"/>
      <c r="D204" s="212" t="s">
        <v>171</v>
      </c>
      <c r="E204" s="38"/>
      <c r="F204" s="213" t="s">
        <v>329</v>
      </c>
      <c r="G204" s="38"/>
      <c r="H204" s="38"/>
      <c r="I204" s="38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171</v>
      </c>
      <c r="AU204" s="19" t="s">
        <v>81</v>
      </c>
    </row>
    <row r="205" spans="1:65" s="14" customFormat="1">
      <c r="B205" s="202"/>
      <c r="C205" s="203"/>
      <c r="D205" s="189" t="s">
        <v>157</v>
      </c>
      <c r="E205" s="203"/>
      <c r="F205" s="205" t="s">
        <v>574</v>
      </c>
      <c r="G205" s="203"/>
      <c r="H205" s="206">
        <v>1563.662</v>
      </c>
      <c r="I205" s="203"/>
      <c r="J205" s="203"/>
      <c r="K205" s="203"/>
      <c r="L205" s="207"/>
      <c r="M205" s="208"/>
      <c r="N205" s="209"/>
      <c r="O205" s="209"/>
      <c r="P205" s="209"/>
      <c r="Q205" s="209"/>
      <c r="R205" s="209"/>
      <c r="S205" s="209"/>
      <c r="T205" s="210"/>
      <c r="AT205" s="211" t="s">
        <v>157</v>
      </c>
      <c r="AU205" s="211" t="s">
        <v>81</v>
      </c>
      <c r="AV205" s="14" t="s">
        <v>81</v>
      </c>
      <c r="AW205" s="14" t="s">
        <v>4</v>
      </c>
      <c r="AX205" s="14" t="s">
        <v>77</v>
      </c>
      <c r="AY205" s="211" t="s">
        <v>147</v>
      </c>
    </row>
    <row r="206" spans="1:65" s="2" customFormat="1" ht="24.2" customHeight="1">
      <c r="A206" s="36"/>
      <c r="B206" s="37"/>
      <c r="C206" s="176" t="s">
        <v>350</v>
      </c>
      <c r="D206" s="176" t="s">
        <v>150</v>
      </c>
      <c r="E206" s="177" t="s">
        <v>332</v>
      </c>
      <c r="F206" s="178" t="s">
        <v>333</v>
      </c>
      <c r="G206" s="179" t="s">
        <v>317</v>
      </c>
      <c r="H206" s="180">
        <v>59.109000000000002</v>
      </c>
      <c r="I206" s="181"/>
      <c r="J206" s="182">
        <f>ROUND(I206*H206,2)</f>
        <v>0</v>
      </c>
      <c r="K206" s="178" t="s">
        <v>169</v>
      </c>
      <c r="L206" s="41"/>
      <c r="M206" s="183" t="s">
        <v>21</v>
      </c>
      <c r="N206" s="184" t="s">
        <v>43</v>
      </c>
      <c r="O206" s="66"/>
      <c r="P206" s="185">
        <f>O206*H206</f>
        <v>0</v>
      </c>
      <c r="Q206" s="185">
        <v>0</v>
      </c>
      <c r="R206" s="185">
        <f>Q206*H206</f>
        <v>0</v>
      </c>
      <c r="S206" s="185">
        <v>0</v>
      </c>
      <c r="T206" s="18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7" t="s">
        <v>153</v>
      </c>
      <c r="AT206" s="187" t="s">
        <v>150</v>
      </c>
      <c r="AU206" s="187" t="s">
        <v>81</v>
      </c>
      <c r="AY206" s="19" t="s">
        <v>147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19" t="s">
        <v>77</v>
      </c>
      <c r="BK206" s="188">
        <f>ROUND(I206*H206,2)</f>
        <v>0</v>
      </c>
      <c r="BL206" s="19" t="s">
        <v>153</v>
      </c>
      <c r="BM206" s="187" t="s">
        <v>334</v>
      </c>
    </row>
    <row r="207" spans="1:65" s="2" customFormat="1">
      <c r="A207" s="36"/>
      <c r="B207" s="37"/>
      <c r="C207" s="38"/>
      <c r="D207" s="212" t="s">
        <v>171</v>
      </c>
      <c r="E207" s="38"/>
      <c r="F207" s="213" t="s">
        <v>335</v>
      </c>
      <c r="G207" s="38"/>
      <c r="H207" s="38"/>
      <c r="I207" s="38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171</v>
      </c>
      <c r="AU207" s="19" t="s">
        <v>81</v>
      </c>
    </row>
    <row r="208" spans="1:65" s="14" customFormat="1">
      <c r="B208" s="202"/>
      <c r="C208" s="203"/>
      <c r="D208" s="189" t="s">
        <v>157</v>
      </c>
      <c r="E208" s="204" t="s">
        <v>21</v>
      </c>
      <c r="F208" s="205" t="s">
        <v>575</v>
      </c>
      <c r="G208" s="203"/>
      <c r="H208" s="206">
        <v>59.109000000000002</v>
      </c>
      <c r="I208" s="203"/>
      <c r="J208" s="203"/>
      <c r="K208" s="203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157</v>
      </c>
      <c r="AU208" s="211" t="s">
        <v>81</v>
      </c>
      <c r="AV208" s="14" t="s">
        <v>81</v>
      </c>
      <c r="AW208" s="14" t="s">
        <v>33</v>
      </c>
      <c r="AX208" s="14" t="s">
        <v>77</v>
      </c>
      <c r="AY208" s="211" t="s">
        <v>147</v>
      </c>
    </row>
    <row r="209" spans="1:65" s="2" customFormat="1" ht="24.2" customHeight="1">
      <c r="A209" s="36"/>
      <c r="B209" s="37"/>
      <c r="C209" s="176" t="s">
        <v>359</v>
      </c>
      <c r="D209" s="176" t="s">
        <v>150</v>
      </c>
      <c r="E209" s="177" t="s">
        <v>576</v>
      </c>
      <c r="F209" s="178" t="s">
        <v>577</v>
      </c>
      <c r="G209" s="179" t="s">
        <v>317</v>
      </c>
      <c r="H209" s="180">
        <v>17.36</v>
      </c>
      <c r="I209" s="181"/>
      <c r="J209" s="182">
        <f>ROUND(I209*H209,2)</f>
        <v>0</v>
      </c>
      <c r="K209" s="178" t="s">
        <v>169</v>
      </c>
      <c r="L209" s="41"/>
      <c r="M209" s="183" t="s">
        <v>21</v>
      </c>
      <c r="N209" s="184" t="s">
        <v>43</v>
      </c>
      <c r="O209" s="66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7" t="s">
        <v>153</v>
      </c>
      <c r="AT209" s="187" t="s">
        <v>150</v>
      </c>
      <c r="AU209" s="187" t="s">
        <v>81</v>
      </c>
      <c r="AY209" s="19" t="s">
        <v>147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9" t="s">
        <v>77</v>
      </c>
      <c r="BK209" s="188">
        <f>ROUND(I209*H209,2)</f>
        <v>0</v>
      </c>
      <c r="BL209" s="19" t="s">
        <v>153</v>
      </c>
      <c r="BM209" s="187" t="s">
        <v>578</v>
      </c>
    </row>
    <row r="210" spans="1:65" s="2" customFormat="1">
      <c r="A210" s="36"/>
      <c r="B210" s="37"/>
      <c r="C210" s="38"/>
      <c r="D210" s="212" t="s">
        <v>171</v>
      </c>
      <c r="E210" s="38"/>
      <c r="F210" s="213" t="s">
        <v>579</v>
      </c>
      <c r="G210" s="38"/>
      <c r="H210" s="38"/>
      <c r="I210" s="38"/>
      <c r="J210" s="38"/>
      <c r="K210" s="38"/>
      <c r="L210" s="41"/>
      <c r="M210" s="191"/>
      <c r="N210" s="192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171</v>
      </c>
      <c r="AU210" s="19" t="s">
        <v>81</v>
      </c>
    </row>
    <row r="211" spans="1:65" s="14" customFormat="1">
      <c r="B211" s="202"/>
      <c r="C211" s="203"/>
      <c r="D211" s="189" t="s">
        <v>157</v>
      </c>
      <c r="E211" s="204" t="s">
        <v>21</v>
      </c>
      <c r="F211" s="205" t="s">
        <v>580</v>
      </c>
      <c r="G211" s="203"/>
      <c r="H211" s="206">
        <v>17.36</v>
      </c>
      <c r="I211" s="203"/>
      <c r="J211" s="203"/>
      <c r="K211" s="203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157</v>
      </c>
      <c r="AU211" s="211" t="s">
        <v>81</v>
      </c>
      <c r="AV211" s="14" t="s">
        <v>81</v>
      </c>
      <c r="AW211" s="14" t="s">
        <v>33</v>
      </c>
      <c r="AX211" s="14" t="s">
        <v>77</v>
      </c>
      <c r="AY211" s="211" t="s">
        <v>147</v>
      </c>
    </row>
    <row r="212" spans="1:65" s="2" customFormat="1" ht="24.2" customHeight="1">
      <c r="A212" s="36"/>
      <c r="B212" s="37"/>
      <c r="C212" s="176" t="s">
        <v>364</v>
      </c>
      <c r="D212" s="176" t="s">
        <v>150</v>
      </c>
      <c r="E212" s="177" t="s">
        <v>338</v>
      </c>
      <c r="F212" s="178" t="s">
        <v>339</v>
      </c>
      <c r="G212" s="179" t="s">
        <v>317</v>
      </c>
      <c r="H212" s="180">
        <v>0.12</v>
      </c>
      <c r="I212" s="181"/>
      <c r="J212" s="182">
        <f>ROUND(I212*H212,2)</f>
        <v>0</v>
      </c>
      <c r="K212" s="178" t="s">
        <v>169</v>
      </c>
      <c r="L212" s="41"/>
      <c r="M212" s="183" t="s">
        <v>21</v>
      </c>
      <c r="N212" s="184" t="s">
        <v>43</v>
      </c>
      <c r="O212" s="66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7" t="s">
        <v>153</v>
      </c>
      <c r="AT212" s="187" t="s">
        <v>150</v>
      </c>
      <c r="AU212" s="187" t="s">
        <v>81</v>
      </c>
      <c r="AY212" s="19" t="s">
        <v>147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19" t="s">
        <v>77</v>
      </c>
      <c r="BK212" s="188">
        <f>ROUND(I212*H212,2)</f>
        <v>0</v>
      </c>
      <c r="BL212" s="19" t="s">
        <v>153</v>
      </c>
      <c r="BM212" s="187" t="s">
        <v>340</v>
      </c>
    </row>
    <row r="213" spans="1:65" s="2" customFormat="1">
      <c r="A213" s="36"/>
      <c r="B213" s="37"/>
      <c r="C213" s="38"/>
      <c r="D213" s="212" t="s">
        <v>171</v>
      </c>
      <c r="E213" s="38"/>
      <c r="F213" s="213" t="s">
        <v>341</v>
      </c>
      <c r="G213" s="38"/>
      <c r="H213" s="38"/>
      <c r="I213" s="38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171</v>
      </c>
      <c r="AU213" s="19" t="s">
        <v>81</v>
      </c>
    </row>
    <row r="214" spans="1:65" s="14" customFormat="1">
      <c r="B214" s="202"/>
      <c r="C214" s="203"/>
      <c r="D214" s="189" t="s">
        <v>157</v>
      </c>
      <c r="E214" s="204" t="s">
        <v>21</v>
      </c>
      <c r="F214" s="205" t="s">
        <v>581</v>
      </c>
      <c r="G214" s="203"/>
      <c r="H214" s="206">
        <v>0.12</v>
      </c>
      <c r="I214" s="203"/>
      <c r="J214" s="203"/>
      <c r="K214" s="203"/>
      <c r="L214" s="207"/>
      <c r="M214" s="208"/>
      <c r="N214" s="209"/>
      <c r="O214" s="209"/>
      <c r="P214" s="209"/>
      <c r="Q214" s="209"/>
      <c r="R214" s="209"/>
      <c r="S214" s="209"/>
      <c r="T214" s="210"/>
      <c r="AT214" s="211" t="s">
        <v>157</v>
      </c>
      <c r="AU214" s="211" t="s">
        <v>81</v>
      </c>
      <c r="AV214" s="14" t="s">
        <v>81</v>
      </c>
      <c r="AW214" s="14" t="s">
        <v>33</v>
      </c>
      <c r="AX214" s="14" t="s">
        <v>77</v>
      </c>
      <c r="AY214" s="211" t="s">
        <v>147</v>
      </c>
    </row>
    <row r="215" spans="1:65" s="2" customFormat="1" ht="24.2" customHeight="1">
      <c r="A215" s="36"/>
      <c r="B215" s="37"/>
      <c r="C215" s="176" t="s">
        <v>369</v>
      </c>
      <c r="D215" s="176" t="s">
        <v>150</v>
      </c>
      <c r="E215" s="177" t="s">
        <v>344</v>
      </c>
      <c r="F215" s="178" t="s">
        <v>345</v>
      </c>
      <c r="G215" s="179" t="s">
        <v>317</v>
      </c>
      <c r="H215" s="180">
        <v>6.0410000000000004</v>
      </c>
      <c r="I215" s="181"/>
      <c r="J215" s="182">
        <f>ROUND(I215*H215,2)</f>
        <v>0</v>
      </c>
      <c r="K215" s="178" t="s">
        <v>169</v>
      </c>
      <c r="L215" s="41"/>
      <c r="M215" s="183" t="s">
        <v>21</v>
      </c>
      <c r="N215" s="184" t="s">
        <v>43</v>
      </c>
      <c r="O215" s="66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7" t="s">
        <v>153</v>
      </c>
      <c r="AT215" s="187" t="s">
        <v>150</v>
      </c>
      <c r="AU215" s="187" t="s">
        <v>81</v>
      </c>
      <c r="AY215" s="19" t="s">
        <v>147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9" t="s">
        <v>77</v>
      </c>
      <c r="BK215" s="188">
        <f>ROUND(I215*H215,2)</f>
        <v>0</v>
      </c>
      <c r="BL215" s="19" t="s">
        <v>153</v>
      </c>
      <c r="BM215" s="187" t="s">
        <v>346</v>
      </c>
    </row>
    <row r="216" spans="1:65" s="2" customFormat="1">
      <c r="A216" s="36"/>
      <c r="B216" s="37"/>
      <c r="C216" s="38"/>
      <c r="D216" s="212" t="s">
        <v>171</v>
      </c>
      <c r="E216" s="38"/>
      <c r="F216" s="213" t="s">
        <v>347</v>
      </c>
      <c r="G216" s="38"/>
      <c r="H216" s="38"/>
      <c r="I216" s="38"/>
      <c r="J216" s="38"/>
      <c r="K216" s="38"/>
      <c r="L216" s="41"/>
      <c r="M216" s="191"/>
      <c r="N216" s="192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171</v>
      </c>
      <c r="AU216" s="19" t="s">
        <v>81</v>
      </c>
    </row>
    <row r="217" spans="1:65" s="14" customFormat="1">
      <c r="B217" s="202"/>
      <c r="C217" s="203"/>
      <c r="D217" s="189" t="s">
        <v>157</v>
      </c>
      <c r="E217" s="204" t="s">
        <v>21</v>
      </c>
      <c r="F217" s="205" t="s">
        <v>582</v>
      </c>
      <c r="G217" s="203"/>
      <c r="H217" s="206">
        <v>6.0410000000000004</v>
      </c>
      <c r="I217" s="203"/>
      <c r="J217" s="203"/>
      <c r="K217" s="203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157</v>
      </c>
      <c r="AU217" s="211" t="s">
        <v>81</v>
      </c>
      <c r="AV217" s="14" t="s">
        <v>81</v>
      </c>
      <c r="AW217" s="14" t="s">
        <v>33</v>
      </c>
      <c r="AX217" s="14" t="s">
        <v>77</v>
      </c>
      <c r="AY217" s="211" t="s">
        <v>147</v>
      </c>
    </row>
    <row r="218" spans="1:65" s="12" customFormat="1" ht="22.9" customHeight="1">
      <c r="B218" s="160"/>
      <c r="C218" s="161"/>
      <c r="D218" s="162" t="s">
        <v>71</v>
      </c>
      <c r="E218" s="174" t="s">
        <v>348</v>
      </c>
      <c r="F218" s="174" t="s">
        <v>349</v>
      </c>
      <c r="G218" s="161"/>
      <c r="H218" s="161"/>
      <c r="I218" s="161"/>
      <c r="J218" s="175">
        <f>BK218</f>
        <v>0</v>
      </c>
      <c r="K218" s="161"/>
      <c r="L218" s="166"/>
      <c r="M218" s="167"/>
      <c r="N218" s="168"/>
      <c r="O218" s="168"/>
      <c r="P218" s="169">
        <f>SUM(P219:P220)</f>
        <v>0</v>
      </c>
      <c r="Q218" s="168"/>
      <c r="R218" s="169">
        <f>SUM(R219:R220)</f>
        <v>0</v>
      </c>
      <c r="S218" s="168"/>
      <c r="T218" s="170">
        <f>SUM(T219:T220)</f>
        <v>0</v>
      </c>
      <c r="AR218" s="171" t="s">
        <v>77</v>
      </c>
      <c r="AT218" s="172" t="s">
        <v>71</v>
      </c>
      <c r="AU218" s="172" t="s">
        <v>77</v>
      </c>
      <c r="AY218" s="171" t="s">
        <v>147</v>
      </c>
      <c r="BK218" s="173">
        <f>SUM(BK219:BK220)</f>
        <v>0</v>
      </c>
    </row>
    <row r="219" spans="1:65" s="2" customFormat="1" ht="33" customHeight="1">
      <c r="A219" s="36"/>
      <c r="B219" s="37"/>
      <c r="C219" s="176" t="s">
        <v>375</v>
      </c>
      <c r="D219" s="176" t="s">
        <v>150</v>
      </c>
      <c r="E219" s="177" t="s">
        <v>583</v>
      </c>
      <c r="F219" s="178" t="s">
        <v>584</v>
      </c>
      <c r="G219" s="179" t="s">
        <v>317</v>
      </c>
      <c r="H219" s="180">
        <v>50.122999999999998</v>
      </c>
      <c r="I219" s="181"/>
      <c r="J219" s="182">
        <f>ROUND(I219*H219,2)</f>
        <v>0</v>
      </c>
      <c r="K219" s="178" t="s">
        <v>169</v>
      </c>
      <c r="L219" s="41"/>
      <c r="M219" s="183" t="s">
        <v>21</v>
      </c>
      <c r="N219" s="184" t="s">
        <v>43</v>
      </c>
      <c r="O219" s="66"/>
      <c r="P219" s="185">
        <f>O219*H219</f>
        <v>0</v>
      </c>
      <c r="Q219" s="185">
        <v>0</v>
      </c>
      <c r="R219" s="185">
        <f>Q219*H219</f>
        <v>0</v>
      </c>
      <c r="S219" s="185">
        <v>0</v>
      </c>
      <c r="T219" s="18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7" t="s">
        <v>153</v>
      </c>
      <c r="AT219" s="187" t="s">
        <v>150</v>
      </c>
      <c r="AU219" s="187" t="s">
        <v>81</v>
      </c>
      <c r="AY219" s="19" t="s">
        <v>147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9" t="s">
        <v>77</v>
      </c>
      <c r="BK219" s="188">
        <f>ROUND(I219*H219,2)</f>
        <v>0</v>
      </c>
      <c r="BL219" s="19" t="s">
        <v>153</v>
      </c>
      <c r="BM219" s="187" t="s">
        <v>585</v>
      </c>
    </row>
    <row r="220" spans="1:65" s="2" customFormat="1">
      <c r="A220" s="36"/>
      <c r="B220" s="37"/>
      <c r="C220" s="38"/>
      <c r="D220" s="212" t="s">
        <v>171</v>
      </c>
      <c r="E220" s="38"/>
      <c r="F220" s="213" t="s">
        <v>586</v>
      </c>
      <c r="G220" s="38"/>
      <c r="H220" s="38"/>
      <c r="I220" s="38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171</v>
      </c>
      <c r="AU220" s="19" t="s">
        <v>81</v>
      </c>
    </row>
    <row r="221" spans="1:65" s="12" customFormat="1" ht="25.9" customHeight="1">
      <c r="B221" s="160"/>
      <c r="C221" s="161"/>
      <c r="D221" s="162" t="s">
        <v>71</v>
      </c>
      <c r="E221" s="163" t="s">
        <v>355</v>
      </c>
      <c r="F221" s="163" t="s">
        <v>356</v>
      </c>
      <c r="G221" s="161"/>
      <c r="H221" s="161"/>
      <c r="I221" s="161"/>
      <c r="J221" s="165">
        <f>BK221</f>
        <v>0</v>
      </c>
      <c r="K221" s="161"/>
      <c r="L221" s="166"/>
      <c r="M221" s="167"/>
      <c r="N221" s="168"/>
      <c r="O221" s="168"/>
      <c r="P221" s="169">
        <f>P222+P280+P289+P306</f>
        <v>0</v>
      </c>
      <c r="Q221" s="168"/>
      <c r="R221" s="169">
        <f>R222+R280+R289+R306</f>
        <v>2.6613550640000003</v>
      </c>
      <c r="S221" s="168"/>
      <c r="T221" s="170">
        <f>T222+T280+T289+T306</f>
        <v>23.118885840000001</v>
      </c>
      <c r="AR221" s="171" t="s">
        <v>81</v>
      </c>
      <c r="AT221" s="172" t="s">
        <v>71</v>
      </c>
      <c r="AU221" s="172" t="s">
        <v>72</v>
      </c>
      <c r="AY221" s="171" t="s">
        <v>147</v>
      </c>
      <c r="BK221" s="173">
        <f>BK222+BK280+BK289+BK306</f>
        <v>0</v>
      </c>
    </row>
    <row r="222" spans="1:65" s="12" customFormat="1" ht="22.9" customHeight="1">
      <c r="B222" s="160"/>
      <c r="C222" s="161"/>
      <c r="D222" s="162" t="s">
        <v>71</v>
      </c>
      <c r="E222" s="174" t="s">
        <v>357</v>
      </c>
      <c r="F222" s="174" t="s">
        <v>358</v>
      </c>
      <c r="G222" s="161"/>
      <c r="H222" s="161"/>
      <c r="I222" s="161"/>
      <c r="J222" s="175">
        <f>BK222</f>
        <v>0</v>
      </c>
      <c r="K222" s="161"/>
      <c r="L222" s="166"/>
      <c r="M222" s="167"/>
      <c r="N222" s="168"/>
      <c r="O222" s="168"/>
      <c r="P222" s="169">
        <f>SUM(P223:P279)</f>
        <v>0</v>
      </c>
      <c r="Q222" s="168"/>
      <c r="R222" s="169">
        <f>SUM(R223:R279)</f>
        <v>2.2355304900000004</v>
      </c>
      <c r="S222" s="168"/>
      <c r="T222" s="170">
        <f>SUM(T223:T279)</f>
        <v>4.5802379999999996</v>
      </c>
      <c r="AR222" s="171" t="s">
        <v>81</v>
      </c>
      <c r="AT222" s="172" t="s">
        <v>71</v>
      </c>
      <c r="AU222" s="172" t="s">
        <v>77</v>
      </c>
      <c r="AY222" s="171" t="s">
        <v>147</v>
      </c>
      <c r="BK222" s="173">
        <f>SUM(BK223:BK279)</f>
        <v>0</v>
      </c>
    </row>
    <row r="223" spans="1:65" s="2" customFormat="1" ht="24.2" customHeight="1">
      <c r="A223" s="36"/>
      <c r="B223" s="37"/>
      <c r="C223" s="176" t="s">
        <v>381</v>
      </c>
      <c r="D223" s="176" t="s">
        <v>150</v>
      </c>
      <c r="E223" s="177" t="s">
        <v>365</v>
      </c>
      <c r="F223" s="178" t="s">
        <v>366</v>
      </c>
      <c r="G223" s="179" t="s">
        <v>94</v>
      </c>
      <c r="H223" s="180">
        <v>124.91</v>
      </c>
      <c r="I223" s="181"/>
      <c r="J223" s="182">
        <f>ROUND(I223*H223,2)</f>
        <v>0</v>
      </c>
      <c r="K223" s="178" t="s">
        <v>169</v>
      </c>
      <c r="L223" s="41"/>
      <c r="M223" s="183" t="s">
        <v>21</v>
      </c>
      <c r="N223" s="184" t="s">
        <v>43</v>
      </c>
      <c r="O223" s="66"/>
      <c r="P223" s="185">
        <f>O223*H223</f>
        <v>0</v>
      </c>
      <c r="Q223" s="185">
        <v>0</v>
      </c>
      <c r="R223" s="185">
        <f>Q223*H223</f>
        <v>0</v>
      </c>
      <c r="S223" s="185">
        <v>0</v>
      </c>
      <c r="T223" s="18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7" t="s">
        <v>237</v>
      </c>
      <c r="AT223" s="187" t="s">
        <v>150</v>
      </c>
      <c r="AU223" s="187" t="s">
        <v>81</v>
      </c>
      <c r="AY223" s="19" t="s">
        <v>147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9" t="s">
        <v>77</v>
      </c>
      <c r="BK223" s="188">
        <f>ROUND(I223*H223,2)</f>
        <v>0</v>
      </c>
      <c r="BL223" s="19" t="s">
        <v>237</v>
      </c>
      <c r="BM223" s="187" t="s">
        <v>367</v>
      </c>
    </row>
    <row r="224" spans="1:65" s="2" customFormat="1">
      <c r="A224" s="36"/>
      <c r="B224" s="37"/>
      <c r="C224" s="38"/>
      <c r="D224" s="212" t="s">
        <v>171</v>
      </c>
      <c r="E224" s="38"/>
      <c r="F224" s="213" t="s">
        <v>368</v>
      </c>
      <c r="G224" s="38"/>
      <c r="H224" s="38"/>
      <c r="I224" s="38"/>
      <c r="J224" s="38"/>
      <c r="K224" s="38"/>
      <c r="L224" s="41"/>
      <c r="M224" s="191"/>
      <c r="N224" s="192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171</v>
      </c>
      <c r="AU224" s="19" t="s">
        <v>81</v>
      </c>
    </row>
    <row r="225" spans="1:65" s="14" customFormat="1">
      <c r="B225" s="202"/>
      <c r="C225" s="203"/>
      <c r="D225" s="189" t="s">
        <v>157</v>
      </c>
      <c r="E225" s="204" t="s">
        <v>21</v>
      </c>
      <c r="F225" s="205" t="s">
        <v>515</v>
      </c>
      <c r="G225" s="203"/>
      <c r="H225" s="206">
        <v>124.91</v>
      </c>
      <c r="I225" s="203"/>
      <c r="J225" s="203"/>
      <c r="K225" s="203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157</v>
      </c>
      <c r="AU225" s="211" t="s">
        <v>81</v>
      </c>
      <c r="AV225" s="14" t="s">
        <v>81</v>
      </c>
      <c r="AW225" s="14" t="s">
        <v>33</v>
      </c>
      <c r="AX225" s="14" t="s">
        <v>77</v>
      </c>
      <c r="AY225" s="211" t="s">
        <v>147</v>
      </c>
    </row>
    <row r="226" spans="1:65" s="2" customFormat="1" ht="16.5" customHeight="1">
      <c r="A226" s="36"/>
      <c r="B226" s="37"/>
      <c r="C226" s="214" t="s">
        <v>391</v>
      </c>
      <c r="D226" s="214" t="s">
        <v>179</v>
      </c>
      <c r="E226" s="215" t="s">
        <v>370</v>
      </c>
      <c r="F226" s="216" t="s">
        <v>371</v>
      </c>
      <c r="G226" s="217" t="s">
        <v>372</v>
      </c>
      <c r="H226" s="218">
        <v>49.963999999999999</v>
      </c>
      <c r="I226" s="219"/>
      <c r="J226" s="220">
        <f>ROUND(I226*H226,2)</f>
        <v>0</v>
      </c>
      <c r="K226" s="216" t="s">
        <v>169</v>
      </c>
      <c r="L226" s="221"/>
      <c r="M226" s="222" t="s">
        <v>21</v>
      </c>
      <c r="N226" s="223" t="s">
        <v>43</v>
      </c>
      <c r="O226" s="66"/>
      <c r="P226" s="185">
        <f>O226*H226</f>
        <v>0</v>
      </c>
      <c r="Q226" s="185">
        <v>1E-3</v>
      </c>
      <c r="R226" s="185">
        <f>Q226*H226</f>
        <v>4.9964000000000001E-2</v>
      </c>
      <c r="S226" s="185">
        <v>0</v>
      </c>
      <c r="T226" s="18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7" t="s">
        <v>325</v>
      </c>
      <c r="AT226" s="187" t="s">
        <v>179</v>
      </c>
      <c r="AU226" s="187" t="s">
        <v>81</v>
      </c>
      <c r="AY226" s="19" t="s">
        <v>147</v>
      </c>
      <c r="BE226" s="188">
        <f>IF(N226="základní",J226,0)</f>
        <v>0</v>
      </c>
      <c r="BF226" s="188">
        <f>IF(N226="snížená",J226,0)</f>
        <v>0</v>
      </c>
      <c r="BG226" s="188">
        <f>IF(N226="zákl. přenesená",J226,0)</f>
        <v>0</v>
      </c>
      <c r="BH226" s="188">
        <f>IF(N226="sníž. přenesená",J226,0)</f>
        <v>0</v>
      </c>
      <c r="BI226" s="188">
        <f>IF(N226="nulová",J226,0)</f>
        <v>0</v>
      </c>
      <c r="BJ226" s="19" t="s">
        <v>77</v>
      </c>
      <c r="BK226" s="188">
        <f>ROUND(I226*H226,2)</f>
        <v>0</v>
      </c>
      <c r="BL226" s="19" t="s">
        <v>237</v>
      </c>
      <c r="BM226" s="187" t="s">
        <v>373</v>
      </c>
    </row>
    <row r="227" spans="1:65" s="14" customFormat="1">
      <c r="B227" s="202"/>
      <c r="C227" s="203"/>
      <c r="D227" s="189" t="s">
        <v>157</v>
      </c>
      <c r="E227" s="204" t="s">
        <v>21</v>
      </c>
      <c r="F227" s="205" t="s">
        <v>587</v>
      </c>
      <c r="G227" s="203"/>
      <c r="H227" s="206">
        <v>49.963999999999999</v>
      </c>
      <c r="I227" s="203"/>
      <c r="J227" s="203"/>
      <c r="K227" s="203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157</v>
      </c>
      <c r="AU227" s="211" t="s">
        <v>81</v>
      </c>
      <c r="AV227" s="14" t="s">
        <v>81</v>
      </c>
      <c r="AW227" s="14" t="s">
        <v>33</v>
      </c>
      <c r="AX227" s="14" t="s">
        <v>77</v>
      </c>
      <c r="AY227" s="211" t="s">
        <v>147</v>
      </c>
    </row>
    <row r="228" spans="1:65" s="2" customFormat="1" ht="21.75" customHeight="1">
      <c r="A228" s="36"/>
      <c r="B228" s="37"/>
      <c r="C228" s="176" t="s">
        <v>397</v>
      </c>
      <c r="D228" s="176" t="s">
        <v>150</v>
      </c>
      <c r="E228" s="177" t="s">
        <v>382</v>
      </c>
      <c r="F228" s="178" t="s">
        <v>383</v>
      </c>
      <c r="G228" s="179" t="s">
        <v>94</v>
      </c>
      <c r="H228" s="180">
        <v>249.82</v>
      </c>
      <c r="I228" s="181"/>
      <c r="J228" s="182">
        <f>ROUND(I228*H228,2)</f>
        <v>0</v>
      </c>
      <c r="K228" s="178" t="s">
        <v>169</v>
      </c>
      <c r="L228" s="41"/>
      <c r="M228" s="183" t="s">
        <v>21</v>
      </c>
      <c r="N228" s="184" t="s">
        <v>43</v>
      </c>
      <c r="O228" s="66"/>
      <c r="P228" s="185">
        <f>O228*H228</f>
        <v>0</v>
      </c>
      <c r="Q228" s="185">
        <v>0</v>
      </c>
      <c r="R228" s="185">
        <f>Q228*H228</f>
        <v>0</v>
      </c>
      <c r="S228" s="185">
        <v>1.6500000000000001E-2</v>
      </c>
      <c r="T228" s="186">
        <f>S228*H228</f>
        <v>4.1220299999999996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7" t="s">
        <v>237</v>
      </c>
      <c r="AT228" s="187" t="s">
        <v>150</v>
      </c>
      <c r="AU228" s="187" t="s">
        <v>81</v>
      </c>
      <c r="AY228" s="19" t="s">
        <v>147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9" t="s">
        <v>77</v>
      </c>
      <c r="BK228" s="188">
        <f>ROUND(I228*H228,2)</f>
        <v>0</v>
      </c>
      <c r="BL228" s="19" t="s">
        <v>237</v>
      </c>
      <c r="BM228" s="187" t="s">
        <v>384</v>
      </c>
    </row>
    <row r="229" spans="1:65" s="2" customFormat="1">
      <c r="A229" s="36"/>
      <c r="B229" s="37"/>
      <c r="C229" s="38"/>
      <c r="D229" s="212" t="s">
        <v>171</v>
      </c>
      <c r="E229" s="38"/>
      <c r="F229" s="213" t="s">
        <v>385</v>
      </c>
      <c r="G229" s="38"/>
      <c r="H229" s="38"/>
      <c r="I229" s="38"/>
      <c r="J229" s="38"/>
      <c r="K229" s="38"/>
      <c r="L229" s="41"/>
      <c r="M229" s="191"/>
      <c r="N229" s="192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171</v>
      </c>
      <c r="AU229" s="19" t="s">
        <v>81</v>
      </c>
    </row>
    <row r="230" spans="1:65" s="14" customFormat="1">
      <c r="B230" s="202"/>
      <c r="C230" s="203"/>
      <c r="D230" s="189" t="s">
        <v>157</v>
      </c>
      <c r="E230" s="204" t="s">
        <v>21</v>
      </c>
      <c r="F230" s="205" t="s">
        <v>588</v>
      </c>
      <c r="G230" s="203"/>
      <c r="H230" s="206">
        <v>124.91</v>
      </c>
      <c r="I230" s="203"/>
      <c r="J230" s="203"/>
      <c r="K230" s="203"/>
      <c r="L230" s="207"/>
      <c r="M230" s="208"/>
      <c r="N230" s="209"/>
      <c r="O230" s="209"/>
      <c r="P230" s="209"/>
      <c r="Q230" s="209"/>
      <c r="R230" s="209"/>
      <c r="S230" s="209"/>
      <c r="T230" s="210"/>
      <c r="AT230" s="211" t="s">
        <v>157</v>
      </c>
      <c r="AU230" s="211" t="s">
        <v>81</v>
      </c>
      <c r="AV230" s="14" t="s">
        <v>81</v>
      </c>
      <c r="AW230" s="14" t="s">
        <v>33</v>
      </c>
      <c r="AX230" s="14" t="s">
        <v>72</v>
      </c>
      <c r="AY230" s="211" t="s">
        <v>147</v>
      </c>
    </row>
    <row r="231" spans="1:65" s="16" customFormat="1">
      <c r="B231" s="234"/>
      <c r="C231" s="235"/>
      <c r="D231" s="189" t="s">
        <v>157</v>
      </c>
      <c r="E231" s="236" t="s">
        <v>515</v>
      </c>
      <c r="F231" s="237" t="s">
        <v>390</v>
      </c>
      <c r="G231" s="235"/>
      <c r="H231" s="238">
        <v>124.91</v>
      </c>
      <c r="I231" s="235"/>
      <c r="J231" s="235"/>
      <c r="K231" s="235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157</v>
      </c>
      <c r="AU231" s="243" t="s">
        <v>81</v>
      </c>
      <c r="AV231" s="16" t="s">
        <v>84</v>
      </c>
      <c r="AW231" s="16" t="s">
        <v>33</v>
      </c>
      <c r="AX231" s="16" t="s">
        <v>72</v>
      </c>
      <c r="AY231" s="243" t="s">
        <v>147</v>
      </c>
    </row>
    <row r="232" spans="1:65" s="14" customFormat="1">
      <c r="B232" s="202"/>
      <c r="C232" s="203"/>
      <c r="D232" s="189" t="s">
        <v>157</v>
      </c>
      <c r="E232" s="204" t="s">
        <v>21</v>
      </c>
      <c r="F232" s="205" t="s">
        <v>515</v>
      </c>
      <c r="G232" s="203"/>
      <c r="H232" s="206">
        <v>124.91</v>
      </c>
      <c r="I232" s="203"/>
      <c r="J232" s="203"/>
      <c r="K232" s="203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157</v>
      </c>
      <c r="AU232" s="211" t="s">
        <v>81</v>
      </c>
      <c r="AV232" s="14" t="s">
        <v>81</v>
      </c>
      <c r="AW232" s="14" t="s">
        <v>33</v>
      </c>
      <c r="AX232" s="14" t="s">
        <v>72</v>
      </c>
      <c r="AY232" s="211" t="s">
        <v>147</v>
      </c>
    </row>
    <row r="233" spans="1:65" s="16" customFormat="1">
      <c r="B233" s="234"/>
      <c r="C233" s="235"/>
      <c r="D233" s="189" t="s">
        <v>157</v>
      </c>
      <c r="E233" s="236" t="s">
        <v>21</v>
      </c>
      <c r="F233" s="237" t="s">
        <v>390</v>
      </c>
      <c r="G233" s="235"/>
      <c r="H233" s="238">
        <v>124.91</v>
      </c>
      <c r="I233" s="235"/>
      <c r="J233" s="235"/>
      <c r="K233" s="235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157</v>
      </c>
      <c r="AU233" s="243" t="s">
        <v>81</v>
      </c>
      <c r="AV233" s="16" t="s">
        <v>84</v>
      </c>
      <c r="AW233" s="16" t="s">
        <v>33</v>
      </c>
      <c r="AX233" s="16" t="s">
        <v>72</v>
      </c>
      <c r="AY233" s="243" t="s">
        <v>147</v>
      </c>
    </row>
    <row r="234" spans="1:65" s="15" customFormat="1">
      <c r="B234" s="224"/>
      <c r="C234" s="225"/>
      <c r="D234" s="189" t="s">
        <v>157</v>
      </c>
      <c r="E234" s="226" t="s">
        <v>21</v>
      </c>
      <c r="F234" s="227" t="s">
        <v>208</v>
      </c>
      <c r="G234" s="225"/>
      <c r="H234" s="228">
        <v>249.82</v>
      </c>
      <c r="I234" s="225"/>
      <c r="J234" s="225"/>
      <c r="K234" s="225"/>
      <c r="L234" s="229"/>
      <c r="M234" s="230"/>
      <c r="N234" s="231"/>
      <c r="O234" s="231"/>
      <c r="P234" s="231"/>
      <c r="Q234" s="231"/>
      <c r="R234" s="231"/>
      <c r="S234" s="231"/>
      <c r="T234" s="232"/>
      <c r="AT234" s="233" t="s">
        <v>157</v>
      </c>
      <c r="AU234" s="233" t="s">
        <v>81</v>
      </c>
      <c r="AV234" s="15" t="s">
        <v>153</v>
      </c>
      <c r="AW234" s="15" t="s">
        <v>33</v>
      </c>
      <c r="AX234" s="15" t="s">
        <v>77</v>
      </c>
      <c r="AY234" s="233" t="s">
        <v>147</v>
      </c>
    </row>
    <row r="235" spans="1:65" s="2" customFormat="1" ht="16.5" customHeight="1">
      <c r="A235" s="36"/>
      <c r="B235" s="37"/>
      <c r="C235" s="176" t="s">
        <v>402</v>
      </c>
      <c r="D235" s="176" t="s">
        <v>150</v>
      </c>
      <c r="E235" s="177" t="s">
        <v>392</v>
      </c>
      <c r="F235" s="178" t="s">
        <v>393</v>
      </c>
      <c r="G235" s="179" t="s">
        <v>94</v>
      </c>
      <c r="H235" s="180">
        <v>249.82</v>
      </c>
      <c r="I235" s="181"/>
      <c r="J235" s="182">
        <f>ROUND(I235*H235,2)</f>
        <v>0</v>
      </c>
      <c r="K235" s="178" t="s">
        <v>169</v>
      </c>
      <c r="L235" s="41"/>
      <c r="M235" s="183" t="s">
        <v>21</v>
      </c>
      <c r="N235" s="184" t="s">
        <v>43</v>
      </c>
      <c r="O235" s="66"/>
      <c r="P235" s="185">
        <f>O235*H235</f>
        <v>0</v>
      </c>
      <c r="Q235" s="185">
        <v>8.8000000000000003E-4</v>
      </c>
      <c r="R235" s="185">
        <f>Q235*H235</f>
        <v>0.2198416</v>
      </c>
      <c r="S235" s="185">
        <v>0</v>
      </c>
      <c r="T235" s="18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7" t="s">
        <v>237</v>
      </c>
      <c r="AT235" s="187" t="s">
        <v>150</v>
      </c>
      <c r="AU235" s="187" t="s">
        <v>81</v>
      </c>
      <c r="AY235" s="19" t="s">
        <v>147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19" t="s">
        <v>77</v>
      </c>
      <c r="BK235" s="188">
        <f>ROUND(I235*H235,2)</f>
        <v>0</v>
      </c>
      <c r="BL235" s="19" t="s">
        <v>237</v>
      </c>
      <c r="BM235" s="187" t="s">
        <v>394</v>
      </c>
    </row>
    <row r="236" spans="1:65" s="2" customFormat="1">
      <c r="A236" s="36"/>
      <c r="B236" s="37"/>
      <c r="C236" s="38"/>
      <c r="D236" s="212" t="s">
        <v>171</v>
      </c>
      <c r="E236" s="38"/>
      <c r="F236" s="213" t="s">
        <v>395</v>
      </c>
      <c r="G236" s="38"/>
      <c r="H236" s="38"/>
      <c r="I236" s="38"/>
      <c r="J236" s="38"/>
      <c r="K236" s="38"/>
      <c r="L236" s="41"/>
      <c r="M236" s="191"/>
      <c r="N236" s="192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171</v>
      </c>
      <c r="AU236" s="19" t="s">
        <v>81</v>
      </c>
    </row>
    <row r="237" spans="1:65" s="14" customFormat="1">
      <c r="B237" s="202"/>
      <c r="C237" s="203"/>
      <c r="D237" s="189" t="s">
        <v>157</v>
      </c>
      <c r="E237" s="204" t="s">
        <v>21</v>
      </c>
      <c r="F237" s="205" t="s">
        <v>589</v>
      </c>
      <c r="G237" s="203"/>
      <c r="H237" s="206">
        <v>249.82</v>
      </c>
      <c r="I237" s="203"/>
      <c r="J237" s="203"/>
      <c r="K237" s="203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157</v>
      </c>
      <c r="AU237" s="211" t="s">
        <v>81</v>
      </c>
      <c r="AV237" s="14" t="s">
        <v>81</v>
      </c>
      <c r="AW237" s="14" t="s">
        <v>33</v>
      </c>
      <c r="AX237" s="14" t="s">
        <v>77</v>
      </c>
      <c r="AY237" s="211" t="s">
        <v>147</v>
      </c>
    </row>
    <row r="238" spans="1:65" s="2" customFormat="1" ht="21.75" customHeight="1">
      <c r="A238" s="36"/>
      <c r="B238" s="37"/>
      <c r="C238" s="214" t="s">
        <v>406</v>
      </c>
      <c r="D238" s="214" t="s">
        <v>179</v>
      </c>
      <c r="E238" s="215" t="s">
        <v>590</v>
      </c>
      <c r="F238" s="216" t="s">
        <v>591</v>
      </c>
      <c r="G238" s="217" t="s">
        <v>94</v>
      </c>
      <c r="H238" s="218">
        <v>287.29300000000001</v>
      </c>
      <c r="I238" s="219"/>
      <c r="J238" s="220">
        <f>ROUND(I238*H238,2)</f>
        <v>0</v>
      </c>
      <c r="K238" s="216" t="s">
        <v>21</v>
      </c>
      <c r="L238" s="221"/>
      <c r="M238" s="222" t="s">
        <v>21</v>
      </c>
      <c r="N238" s="223" t="s">
        <v>43</v>
      </c>
      <c r="O238" s="66"/>
      <c r="P238" s="185">
        <f>O238*H238</f>
        <v>0</v>
      </c>
      <c r="Q238" s="185">
        <v>5.4000000000000003E-3</v>
      </c>
      <c r="R238" s="185">
        <f>Q238*H238</f>
        <v>1.5513822000000002</v>
      </c>
      <c r="S238" s="185">
        <v>0</v>
      </c>
      <c r="T238" s="18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7" t="s">
        <v>325</v>
      </c>
      <c r="AT238" s="187" t="s">
        <v>179</v>
      </c>
      <c r="AU238" s="187" t="s">
        <v>81</v>
      </c>
      <c r="AY238" s="19" t="s">
        <v>147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9" t="s">
        <v>77</v>
      </c>
      <c r="BK238" s="188">
        <f>ROUND(I238*H238,2)</f>
        <v>0</v>
      </c>
      <c r="BL238" s="19" t="s">
        <v>237</v>
      </c>
      <c r="BM238" s="187" t="s">
        <v>592</v>
      </c>
    </row>
    <row r="239" spans="1:65" s="14" customFormat="1">
      <c r="B239" s="202"/>
      <c r="C239" s="203"/>
      <c r="D239" s="189" t="s">
        <v>157</v>
      </c>
      <c r="E239" s="204" t="s">
        <v>21</v>
      </c>
      <c r="F239" s="205" t="s">
        <v>593</v>
      </c>
      <c r="G239" s="203"/>
      <c r="H239" s="206">
        <v>287.29300000000001</v>
      </c>
      <c r="I239" s="203"/>
      <c r="J239" s="203"/>
      <c r="K239" s="203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157</v>
      </c>
      <c r="AU239" s="211" t="s">
        <v>81</v>
      </c>
      <c r="AV239" s="14" t="s">
        <v>81</v>
      </c>
      <c r="AW239" s="14" t="s">
        <v>33</v>
      </c>
      <c r="AX239" s="14" t="s">
        <v>77</v>
      </c>
      <c r="AY239" s="211" t="s">
        <v>147</v>
      </c>
    </row>
    <row r="240" spans="1:65" s="2" customFormat="1" ht="21.75" customHeight="1">
      <c r="A240" s="36"/>
      <c r="B240" s="37"/>
      <c r="C240" s="176" t="s">
        <v>411</v>
      </c>
      <c r="D240" s="176" t="s">
        <v>150</v>
      </c>
      <c r="E240" s="177" t="s">
        <v>407</v>
      </c>
      <c r="F240" s="178" t="s">
        <v>408</v>
      </c>
      <c r="G240" s="179" t="s">
        <v>94</v>
      </c>
      <c r="H240" s="180">
        <v>124.91</v>
      </c>
      <c r="I240" s="181"/>
      <c r="J240" s="182">
        <f>ROUND(I240*H240,2)</f>
        <v>0</v>
      </c>
      <c r="K240" s="178" t="s">
        <v>169</v>
      </c>
      <c r="L240" s="41"/>
      <c r="M240" s="183" t="s">
        <v>21</v>
      </c>
      <c r="N240" s="184" t="s">
        <v>43</v>
      </c>
      <c r="O240" s="66"/>
      <c r="P240" s="185">
        <f>O240*H240</f>
        <v>0</v>
      </c>
      <c r="Q240" s="185">
        <v>0</v>
      </c>
      <c r="R240" s="185">
        <f>Q240*H240</f>
        <v>0</v>
      </c>
      <c r="S240" s="185">
        <v>0</v>
      </c>
      <c r="T240" s="18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7" t="s">
        <v>237</v>
      </c>
      <c r="AT240" s="187" t="s">
        <v>150</v>
      </c>
      <c r="AU240" s="187" t="s">
        <v>81</v>
      </c>
      <c r="AY240" s="19" t="s">
        <v>147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19" t="s">
        <v>77</v>
      </c>
      <c r="BK240" s="188">
        <f>ROUND(I240*H240,2)</f>
        <v>0</v>
      </c>
      <c r="BL240" s="19" t="s">
        <v>237</v>
      </c>
      <c r="BM240" s="187" t="s">
        <v>409</v>
      </c>
    </row>
    <row r="241" spans="1:65" s="2" customFormat="1">
      <c r="A241" s="36"/>
      <c r="B241" s="37"/>
      <c r="C241" s="38"/>
      <c r="D241" s="212" t="s">
        <v>171</v>
      </c>
      <c r="E241" s="38"/>
      <c r="F241" s="213" t="s">
        <v>410</v>
      </c>
      <c r="G241" s="38"/>
      <c r="H241" s="38"/>
      <c r="I241" s="38"/>
      <c r="J241" s="38"/>
      <c r="K241" s="38"/>
      <c r="L241" s="41"/>
      <c r="M241" s="191"/>
      <c r="N241" s="192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171</v>
      </c>
      <c r="AU241" s="19" t="s">
        <v>81</v>
      </c>
    </row>
    <row r="242" spans="1:65" s="14" customFormat="1">
      <c r="B242" s="202"/>
      <c r="C242" s="203"/>
      <c r="D242" s="189" t="s">
        <v>157</v>
      </c>
      <c r="E242" s="204" t="s">
        <v>21</v>
      </c>
      <c r="F242" s="205" t="s">
        <v>515</v>
      </c>
      <c r="G242" s="203"/>
      <c r="H242" s="206">
        <v>124.91</v>
      </c>
      <c r="I242" s="203"/>
      <c r="J242" s="203"/>
      <c r="K242" s="203"/>
      <c r="L242" s="207"/>
      <c r="M242" s="208"/>
      <c r="N242" s="209"/>
      <c r="O242" s="209"/>
      <c r="P242" s="209"/>
      <c r="Q242" s="209"/>
      <c r="R242" s="209"/>
      <c r="S242" s="209"/>
      <c r="T242" s="210"/>
      <c r="AT242" s="211" t="s">
        <v>157</v>
      </c>
      <c r="AU242" s="211" t="s">
        <v>81</v>
      </c>
      <c r="AV242" s="14" t="s">
        <v>81</v>
      </c>
      <c r="AW242" s="14" t="s">
        <v>33</v>
      </c>
      <c r="AX242" s="14" t="s">
        <v>77</v>
      </c>
      <c r="AY242" s="211" t="s">
        <v>147</v>
      </c>
    </row>
    <row r="243" spans="1:65" s="2" customFormat="1" ht="16.5" customHeight="1">
      <c r="A243" s="36"/>
      <c r="B243" s="37"/>
      <c r="C243" s="214" t="s">
        <v>415</v>
      </c>
      <c r="D243" s="214" t="s">
        <v>179</v>
      </c>
      <c r="E243" s="215" t="s">
        <v>412</v>
      </c>
      <c r="F243" s="216" t="s">
        <v>413</v>
      </c>
      <c r="G243" s="217" t="s">
        <v>94</v>
      </c>
      <c r="H243" s="218">
        <v>143.64699999999999</v>
      </c>
      <c r="I243" s="219"/>
      <c r="J243" s="220">
        <f>ROUND(I243*H243,2)</f>
        <v>0</v>
      </c>
      <c r="K243" s="216" t="s">
        <v>169</v>
      </c>
      <c r="L243" s="221"/>
      <c r="M243" s="222" t="s">
        <v>21</v>
      </c>
      <c r="N243" s="223" t="s">
        <v>43</v>
      </c>
      <c r="O243" s="66"/>
      <c r="P243" s="185">
        <f>O243*H243</f>
        <v>0</v>
      </c>
      <c r="Q243" s="185">
        <v>1.4999999999999999E-4</v>
      </c>
      <c r="R243" s="185">
        <f>Q243*H243</f>
        <v>2.1547049999999998E-2</v>
      </c>
      <c r="S243" s="185">
        <v>0</v>
      </c>
      <c r="T243" s="18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7" t="s">
        <v>325</v>
      </c>
      <c r="AT243" s="187" t="s">
        <v>179</v>
      </c>
      <c r="AU243" s="187" t="s">
        <v>81</v>
      </c>
      <c r="AY243" s="19" t="s">
        <v>147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9" t="s">
        <v>77</v>
      </c>
      <c r="BK243" s="188">
        <f>ROUND(I243*H243,2)</f>
        <v>0</v>
      </c>
      <c r="BL243" s="19" t="s">
        <v>237</v>
      </c>
      <c r="BM243" s="187" t="s">
        <v>414</v>
      </c>
    </row>
    <row r="244" spans="1:65" s="14" customFormat="1">
      <c r="B244" s="202"/>
      <c r="C244" s="203"/>
      <c r="D244" s="189" t="s">
        <v>157</v>
      </c>
      <c r="E244" s="204" t="s">
        <v>21</v>
      </c>
      <c r="F244" s="205" t="s">
        <v>594</v>
      </c>
      <c r="G244" s="203"/>
      <c r="H244" s="206">
        <v>143.64699999999999</v>
      </c>
      <c r="I244" s="203"/>
      <c r="J244" s="203"/>
      <c r="K244" s="203"/>
      <c r="L244" s="207"/>
      <c r="M244" s="208"/>
      <c r="N244" s="209"/>
      <c r="O244" s="209"/>
      <c r="P244" s="209"/>
      <c r="Q244" s="209"/>
      <c r="R244" s="209"/>
      <c r="S244" s="209"/>
      <c r="T244" s="210"/>
      <c r="AT244" s="211" t="s">
        <v>157</v>
      </c>
      <c r="AU244" s="211" t="s">
        <v>81</v>
      </c>
      <c r="AV244" s="14" t="s">
        <v>81</v>
      </c>
      <c r="AW244" s="14" t="s">
        <v>33</v>
      </c>
      <c r="AX244" s="14" t="s">
        <v>77</v>
      </c>
      <c r="AY244" s="211" t="s">
        <v>147</v>
      </c>
    </row>
    <row r="245" spans="1:65" s="2" customFormat="1" ht="21.75" customHeight="1">
      <c r="A245" s="36"/>
      <c r="B245" s="37"/>
      <c r="C245" s="176" t="s">
        <v>420</v>
      </c>
      <c r="D245" s="176" t="s">
        <v>150</v>
      </c>
      <c r="E245" s="177" t="s">
        <v>416</v>
      </c>
      <c r="F245" s="178" t="s">
        <v>417</v>
      </c>
      <c r="G245" s="179" t="s">
        <v>94</v>
      </c>
      <c r="H245" s="180">
        <v>24.768000000000001</v>
      </c>
      <c r="I245" s="181"/>
      <c r="J245" s="182">
        <f>ROUND(I245*H245,2)</f>
        <v>0</v>
      </c>
      <c r="K245" s="178" t="s">
        <v>169</v>
      </c>
      <c r="L245" s="41"/>
      <c r="M245" s="183" t="s">
        <v>21</v>
      </c>
      <c r="N245" s="184" t="s">
        <v>43</v>
      </c>
      <c r="O245" s="66"/>
      <c r="P245" s="185">
        <f>O245*H245</f>
        <v>0</v>
      </c>
      <c r="Q245" s="185">
        <v>0</v>
      </c>
      <c r="R245" s="185">
        <f>Q245*H245</f>
        <v>0</v>
      </c>
      <c r="S245" s="185">
        <v>2E-3</v>
      </c>
      <c r="T245" s="186">
        <f>S245*H245</f>
        <v>4.9536000000000004E-2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7" t="s">
        <v>237</v>
      </c>
      <c r="AT245" s="187" t="s">
        <v>150</v>
      </c>
      <c r="AU245" s="187" t="s">
        <v>81</v>
      </c>
      <c r="AY245" s="19" t="s">
        <v>147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19" t="s">
        <v>77</v>
      </c>
      <c r="BK245" s="188">
        <f>ROUND(I245*H245,2)</f>
        <v>0</v>
      </c>
      <c r="BL245" s="19" t="s">
        <v>237</v>
      </c>
      <c r="BM245" s="187" t="s">
        <v>418</v>
      </c>
    </row>
    <row r="246" spans="1:65" s="2" customFormat="1">
      <c r="A246" s="36"/>
      <c r="B246" s="37"/>
      <c r="C246" s="38"/>
      <c r="D246" s="212" t="s">
        <v>171</v>
      </c>
      <c r="E246" s="38"/>
      <c r="F246" s="213" t="s">
        <v>419</v>
      </c>
      <c r="G246" s="38"/>
      <c r="H246" s="38"/>
      <c r="I246" s="38"/>
      <c r="J246" s="38"/>
      <c r="K246" s="38"/>
      <c r="L246" s="41"/>
      <c r="M246" s="191"/>
      <c r="N246" s="192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171</v>
      </c>
      <c r="AU246" s="19" t="s">
        <v>81</v>
      </c>
    </row>
    <row r="247" spans="1:65" s="14" customFormat="1">
      <c r="B247" s="202"/>
      <c r="C247" s="203"/>
      <c r="D247" s="189" t="s">
        <v>157</v>
      </c>
      <c r="E247" s="204" t="s">
        <v>21</v>
      </c>
      <c r="F247" s="205" t="s">
        <v>519</v>
      </c>
      <c r="G247" s="203"/>
      <c r="H247" s="206">
        <v>24.768000000000001</v>
      </c>
      <c r="I247" s="203"/>
      <c r="J247" s="203"/>
      <c r="K247" s="203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157</v>
      </c>
      <c r="AU247" s="211" t="s">
        <v>81</v>
      </c>
      <c r="AV247" s="14" t="s">
        <v>81</v>
      </c>
      <c r="AW247" s="14" t="s">
        <v>33</v>
      </c>
      <c r="AX247" s="14" t="s">
        <v>77</v>
      </c>
      <c r="AY247" s="211" t="s">
        <v>147</v>
      </c>
    </row>
    <row r="248" spans="1:65" s="2" customFormat="1" ht="24.2" customHeight="1">
      <c r="A248" s="36"/>
      <c r="B248" s="37"/>
      <c r="C248" s="176" t="s">
        <v>425</v>
      </c>
      <c r="D248" s="176" t="s">
        <v>150</v>
      </c>
      <c r="E248" s="177" t="s">
        <v>421</v>
      </c>
      <c r="F248" s="178" t="s">
        <v>422</v>
      </c>
      <c r="G248" s="179" t="s">
        <v>94</v>
      </c>
      <c r="H248" s="180">
        <v>24.768000000000001</v>
      </c>
      <c r="I248" s="181"/>
      <c r="J248" s="182">
        <f>ROUND(I248*H248,2)</f>
        <v>0</v>
      </c>
      <c r="K248" s="178" t="s">
        <v>169</v>
      </c>
      <c r="L248" s="41"/>
      <c r="M248" s="183" t="s">
        <v>21</v>
      </c>
      <c r="N248" s="184" t="s">
        <v>43</v>
      </c>
      <c r="O248" s="66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7" t="s">
        <v>237</v>
      </c>
      <c r="AT248" s="187" t="s">
        <v>150</v>
      </c>
      <c r="AU248" s="187" t="s">
        <v>81</v>
      </c>
      <c r="AY248" s="19" t="s">
        <v>147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9" t="s">
        <v>77</v>
      </c>
      <c r="BK248" s="188">
        <f>ROUND(I248*H248,2)</f>
        <v>0</v>
      </c>
      <c r="BL248" s="19" t="s">
        <v>237</v>
      </c>
      <c r="BM248" s="187" t="s">
        <v>423</v>
      </c>
    </row>
    <row r="249" spans="1:65" s="2" customFormat="1">
      <c r="A249" s="36"/>
      <c r="B249" s="37"/>
      <c r="C249" s="38"/>
      <c r="D249" s="212" t="s">
        <v>171</v>
      </c>
      <c r="E249" s="38"/>
      <c r="F249" s="213" t="s">
        <v>424</v>
      </c>
      <c r="G249" s="38"/>
      <c r="H249" s="38"/>
      <c r="I249" s="38"/>
      <c r="J249" s="38"/>
      <c r="K249" s="38"/>
      <c r="L249" s="41"/>
      <c r="M249" s="191"/>
      <c r="N249" s="192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171</v>
      </c>
      <c r="AU249" s="19" t="s">
        <v>81</v>
      </c>
    </row>
    <row r="250" spans="1:65" s="14" customFormat="1">
      <c r="B250" s="202"/>
      <c r="C250" s="203"/>
      <c r="D250" s="189" t="s">
        <v>157</v>
      </c>
      <c r="E250" s="204" t="s">
        <v>21</v>
      </c>
      <c r="F250" s="205" t="s">
        <v>519</v>
      </c>
      <c r="G250" s="203"/>
      <c r="H250" s="206">
        <v>24.768000000000001</v>
      </c>
      <c r="I250" s="203"/>
      <c r="J250" s="203"/>
      <c r="K250" s="203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157</v>
      </c>
      <c r="AU250" s="211" t="s">
        <v>81</v>
      </c>
      <c r="AV250" s="14" t="s">
        <v>81</v>
      </c>
      <c r="AW250" s="14" t="s">
        <v>33</v>
      </c>
      <c r="AX250" s="14" t="s">
        <v>77</v>
      </c>
      <c r="AY250" s="211" t="s">
        <v>147</v>
      </c>
    </row>
    <row r="251" spans="1:65" s="2" customFormat="1" ht="16.5" customHeight="1">
      <c r="A251" s="36"/>
      <c r="B251" s="37"/>
      <c r="C251" s="214" t="s">
        <v>428</v>
      </c>
      <c r="D251" s="214" t="s">
        <v>179</v>
      </c>
      <c r="E251" s="215" t="s">
        <v>370</v>
      </c>
      <c r="F251" s="216" t="s">
        <v>371</v>
      </c>
      <c r="G251" s="217" t="s">
        <v>372</v>
      </c>
      <c r="H251" s="218">
        <v>9.907</v>
      </c>
      <c r="I251" s="219"/>
      <c r="J251" s="220">
        <f>ROUND(I251*H251,2)</f>
        <v>0</v>
      </c>
      <c r="K251" s="216" t="s">
        <v>169</v>
      </c>
      <c r="L251" s="221"/>
      <c r="M251" s="222" t="s">
        <v>21</v>
      </c>
      <c r="N251" s="223" t="s">
        <v>43</v>
      </c>
      <c r="O251" s="66"/>
      <c r="P251" s="185">
        <f>O251*H251</f>
        <v>0</v>
      </c>
      <c r="Q251" s="185">
        <v>1E-3</v>
      </c>
      <c r="R251" s="185">
        <f>Q251*H251</f>
        <v>9.9070000000000009E-3</v>
      </c>
      <c r="S251" s="185">
        <v>0</v>
      </c>
      <c r="T251" s="186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7" t="s">
        <v>325</v>
      </c>
      <c r="AT251" s="187" t="s">
        <v>179</v>
      </c>
      <c r="AU251" s="187" t="s">
        <v>81</v>
      </c>
      <c r="AY251" s="19" t="s">
        <v>147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19" t="s">
        <v>77</v>
      </c>
      <c r="BK251" s="188">
        <f>ROUND(I251*H251,2)</f>
        <v>0</v>
      </c>
      <c r="BL251" s="19" t="s">
        <v>237</v>
      </c>
      <c r="BM251" s="187" t="s">
        <v>426</v>
      </c>
    </row>
    <row r="252" spans="1:65" s="14" customFormat="1">
      <c r="B252" s="202"/>
      <c r="C252" s="203"/>
      <c r="D252" s="189" t="s">
        <v>157</v>
      </c>
      <c r="E252" s="204" t="s">
        <v>21</v>
      </c>
      <c r="F252" s="205" t="s">
        <v>595</v>
      </c>
      <c r="G252" s="203"/>
      <c r="H252" s="206">
        <v>9.907</v>
      </c>
      <c r="I252" s="203"/>
      <c r="J252" s="203"/>
      <c r="K252" s="203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157</v>
      </c>
      <c r="AU252" s="211" t="s">
        <v>81</v>
      </c>
      <c r="AV252" s="14" t="s">
        <v>81</v>
      </c>
      <c r="AW252" s="14" t="s">
        <v>33</v>
      </c>
      <c r="AX252" s="14" t="s">
        <v>77</v>
      </c>
      <c r="AY252" s="211" t="s">
        <v>147</v>
      </c>
    </row>
    <row r="253" spans="1:65" s="2" customFormat="1" ht="24.2" customHeight="1">
      <c r="A253" s="36"/>
      <c r="B253" s="37"/>
      <c r="C253" s="176" t="s">
        <v>433</v>
      </c>
      <c r="D253" s="176" t="s">
        <v>150</v>
      </c>
      <c r="E253" s="177" t="s">
        <v>442</v>
      </c>
      <c r="F253" s="178" t="s">
        <v>443</v>
      </c>
      <c r="G253" s="179" t="s">
        <v>94</v>
      </c>
      <c r="H253" s="180">
        <v>24.768000000000001</v>
      </c>
      <c r="I253" s="181"/>
      <c r="J253" s="182">
        <f>ROUND(I253*H253,2)</f>
        <v>0</v>
      </c>
      <c r="K253" s="178" t="s">
        <v>169</v>
      </c>
      <c r="L253" s="41"/>
      <c r="M253" s="183" t="s">
        <v>21</v>
      </c>
      <c r="N253" s="184" t="s">
        <v>43</v>
      </c>
      <c r="O253" s="66"/>
      <c r="P253" s="185">
        <f>O253*H253</f>
        <v>0</v>
      </c>
      <c r="Q253" s="185">
        <v>0</v>
      </c>
      <c r="R253" s="185">
        <f>Q253*H253</f>
        <v>0</v>
      </c>
      <c r="S253" s="185">
        <v>1.6500000000000001E-2</v>
      </c>
      <c r="T253" s="186">
        <f>S253*H253</f>
        <v>0.40867200000000004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7" t="s">
        <v>237</v>
      </c>
      <c r="AT253" s="187" t="s">
        <v>150</v>
      </c>
      <c r="AU253" s="187" t="s">
        <v>81</v>
      </c>
      <c r="AY253" s="19" t="s">
        <v>147</v>
      </c>
      <c r="BE253" s="188">
        <f>IF(N253="základní",J253,0)</f>
        <v>0</v>
      </c>
      <c r="BF253" s="188">
        <f>IF(N253="snížená",J253,0)</f>
        <v>0</v>
      </c>
      <c r="BG253" s="188">
        <f>IF(N253="zákl. přenesená",J253,0)</f>
        <v>0</v>
      </c>
      <c r="BH253" s="188">
        <f>IF(N253="sníž. přenesená",J253,0)</f>
        <v>0</v>
      </c>
      <c r="BI253" s="188">
        <f>IF(N253="nulová",J253,0)</f>
        <v>0</v>
      </c>
      <c r="BJ253" s="19" t="s">
        <v>77</v>
      </c>
      <c r="BK253" s="188">
        <f>ROUND(I253*H253,2)</f>
        <v>0</v>
      </c>
      <c r="BL253" s="19" t="s">
        <v>237</v>
      </c>
      <c r="BM253" s="187" t="s">
        <v>444</v>
      </c>
    </row>
    <row r="254" spans="1:65" s="2" customFormat="1">
      <c r="A254" s="36"/>
      <c r="B254" s="37"/>
      <c r="C254" s="38"/>
      <c r="D254" s="212" t="s">
        <v>171</v>
      </c>
      <c r="E254" s="38"/>
      <c r="F254" s="213" t="s">
        <v>445</v>
      </c>
      <c r="G254" s="38"/>
      <c r="H254" s="38"/>
      <c r="I254" s="38"/>
      <c r="J254" s="38"/>
      <c r="K254" s="38"/>
      <c r="L254" s="41"/>
      <c r="M254" s="191"/>
      <c r="N254" s="192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171</v>
      </c>
      <c r="AU254" s="19" t="s">
        <v>81</v>
      </c>
    </row>
    <row r="255" spans="1:65" s="14" customFormat="1">
      <c r="B255" s="202"/>
      <c r="C255" s="203"/>
      <c r="D255" s="189" t="s">
        <v>157</v>
      </c>
      <c r="E255" s="204" t="s">
        <v>21</v>
      </c>
      <c r="F255" s="205" t="s">
        <v>596</v>
      </c>
      <c r="G255" s="203"/>
      <c r="H255" s="206">
        <v>17.137</v>
      </c>
      <c r="I255" s="203"/>
      <c r="J255" s="203"/>
      <c r="K255" s="203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157</v>
      </c>
      <c r="AU255" s="211" t="s">
        <v>81</v>
      </c>
      <c r="AV255" s="14" t="s">
        <v>81</v>
      </c>
      <c r="AW255" s="14" t="s">
        <v>33</v>
      </c>
      <c r="AX255" s="14" t="s">
        <v>72</v>
      </c>
      <c r="AY255" s="211" t="s">
        <v>147</v>
      </c>
    </row>
    <row r="256" spans="1:65" s="14" customFormat="1">
      <c r="B256" s="202"/>
      <c r="C256" s="203"/>
      <c r="D256" s="189" t="s">
        <v>157</v>
      </c>
      <c r="E256" s="204" t="s">
        <v>21</v>
      </c>
      <c r="F256" s="205" t="s">
        <v>597</v>
      </c>
      <c r="G256" s="203"/>
      <c r="H256" s="206">
        <v>-0.312</v>
      </c>
      <c r="I256" s="203"/>
      <c r="J256" s="203"/>
      <c r="K256" s="203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157</v>
      </c>
      <c r="AU256" s="211" t="s">
        <v>81</v>
      </c>
      <c r="AV256" s="14" t="s">
        <v>81</v>
      </c>
      <c r="AW256" s="14" t="s">
        <v>33</v>
      </c>
      <c r="AX256" s="14" t="s">
        <v>72</v>
      </c>
      <c r="AY256" s="211" t="s">
        <v>147</v>
      </c>
    </row>
    <row r="257" spans="1:65" s="13" customFormat="1">
      <c r="B257" s="193"/>
      <c r="C257" s="194"/>
      <c r="D257" s="189" t="s">
        <v>157</v>
      </c>
      <c r="E257" s="195" t="s">
        <v>21</v>
      </c>
      <c r="F257" s="196" t="s">
        <v>598</v>
      </c>
      <c r="G257" s="194"/>
      <c r="H257" s="195" t="s">
        <v>21</v>
      </c>
      <c r="I257" s="194"/>
      <c r="J257" s="194"/>
      <c r="K257" s="194"/>
      <c r="L257" s="197"/>
      <c r="M257" s="198"/>
      <c r="N257" s="199"/>
      <c r="O257" s="199"/>
      <c r="P257" s="199"/>
      <c r="Q257" s="199"/>
      <c r="R257" s="199"/>
      <c r="S257" s="199"/>
      <c r="T257" s="200"/>
      <c r="AT257" s="201" t="s">
        <v>157</v>
      </c>
      <c r="AU257" s="201" t="s">
        <v>81</v>
      </c>
      <c r="AV257" s="13" t="s">
        <v>77</v>
      </c>
      <c r="AW257" s="13" t="s">
        <v>33</v>
      </c>
      <c r="AX257" s="13" t="s">
        <v>72</v>
      </c>
      <c r="AY257" s="201" t="s">
        <v>147</v>
      </c>
    </row>
    <row r="258" spans="1:65" s="14" customFormat="1">
      <c r="B258" s="202"/>
      <c r="C258" s="203"/>
      <c r="D258" s="189" t="s">
        <v>157</v>
      </c>
      <c r="E258" s="204" t="s">
        <v>21</v>
      </c>
      <c r="F258" s="205" t="s">
        <v>599</v>
      </c>
      <c r="G258" s="203"/>
      <c r="H258" s="206">
        <v>5.1479999999999997</v>
      </c>
      <c r="I258" s="203"/>
      <c r="J258" s="203"/>
      <c r="K258" s="203"/>
      <c r="L258" s="207"/>
      <c r="M258" s="208"/>
      <c r="N258" s="209"/>
      <c r="O258" s="209"/>
      <c r="P258" s="209"/>
      <c r="Q258" s="209"/>
      <c r="R258" s="209"/>
      <c r="S258" s="209"/>
      <c r="T258" s="210"/>
      <c r="AT258" s="211" t="s">
        <v>157</v>
      </c>
      <c r="AU258" s="211" t="s">
        <v>81</v>
      </c>
      <c r="AV258" s="14" t="s">
        <v>81</v>
      </c>
      <c r="AW258" s="14" t="s">
        <v>33</v>
      </c>
      <c r="AX258" s="14" t="s">
        <v>72</v>
      </c>
      <c r="AY258" s="211" t="s">
        <v>147</v>
      </c>
    </row>
    <row r="259" spans="1:65" s="14" customFormat="1">
      <c r="B259" s="202"/>
      <c r="C259" s="203"/>
      <c r="D259" s="189" t="s">
        <v>157</v>
      </c>
      <c r="E259" s="204" t="s">
        <v>21</v>
      </c>
      <c r="F259" s="205" t="s">
        <v>600</v>
      </c>
      <c r="G259" s="203"/>
      <c r="H259" s="206">
        <v>2.7949999999999999</v>
      </c>
      <c r="I259" s="203"/>
      <c r="J259" s="203"/>
      <c r="K259" s="203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157</v>
      </c>
      <c r="AU259" s="211" t="s">
        <v>81</v>
      </c>
      <c r="AV259" s="14" t="s">
        <v>81</v>
      </c>
      <c r="AW259" s="14" t="s">
        <v>33</v>
      </c>
      <c r="AX259" s="14" t="s">
        <v>72</v>
      </c>
      <c r="AY259" s="211" t="s">
        <v>147</v>
      </c>
    </row>
    <row r="260" spans="1:65" s="16" customFormat="1">
      <c r="B260" s="234"/>
      <c r="C260" s="235"/>
      <c r="D260" s="189" t="s">
        <v>157</v>
      </c>
      <c r="E260" s="236" t="s">
        <v>519</v>
      </c>
      <c r="F260" s="237" t="s">
        <v>390</v>
      </c>
      <c r="G260" s="235"/>
      <c r="H260" s="238">
        <v>24.768000000000001</v>
      </c>
      <c r="I260" s="235"/>
      <c r="J260" s="235"/>
      <c r="K260" s="235"/>
      <c r="L260" s="239"/>
      <c r="M260" s="240"/>
      <c r="N260" s="241"/>
      <c r="O260" s="241"/>
      <c r="P260" s="241"/>
      <c r="Q260" s="241"/>
      <c r="R260" s="241"/>
      <c r="S260" s="241"/>
      <c r="T260" s="242"/>
      <c r="AT260" s="243" t="s">
        <v>157</v>
      </c>
      <c r="AU260" s="243" t="s">
        <v>81</v>
      </c>
      <c r="AV260" s="16" t="s">
        <v>84</v>
      </c>
      <c r="AW260" s="16" t="s">
        <v>33</v>
      </c>
      <c r="AX260" s="16" t="s">
        <v>72</v>
      </c>
      <c r="AY260" s="243" t="s">
        <v>147</v>
      </c>
    </row>
    <row r="261" spans="1:65" s="15" customFormat="1">
      <c r="B261" s="224"/>
      <c r="C261" s="225"/>
      <c r="D261" s="189" t="s">
        <v>157</v>
      </c>
      <c r="E261" s="226" t="s">
        <v>21</v>
      </c>
      <c r="F261" s="227" t="s">
        <v>208</v>
      </c>
      <c r="G261" s="225"/>
      <c r="H261" s="228">
        <v>24.768000000000001</v>
      </c>
      <c r="I261" s="225"/>
      <c r="J261" s="225"/>
      <c r="K261" s="225"/>
      <c r="L261" s="229"/>
      <c r="M261" s="230"/>
      <c r="N261" s="231"/>
      <c r="O261" s="231"/>
      <c r="P261" s="231"/>
      <c r="Q261" s="231"/>
      <c r="R261" s="231"/>
      <c r="S261" s="231"/>
      <c r="T261" s="232"/>
      <c r="AT261" s="233" t="s">
        <v>157</v>
      </c>
      <c r="AU261" s="233" t="s">
        <v>81</v>
      </c>
      <c r="AV261" s="15" t="s">
        <v>153</v>
      </c>
      <c r="AW261" s="15" t="s">
        <v>33</v>
      </c>
      <c r="AX261" s="15" t="s">
        <v>77</v>
      </c>
      <c r="AY261" s="233" t="s">
        <v>147</v>
      </c>
    </row>
    <row r="262" spans="1:65" s="2" customFormat="1" ht="24.2" customHeight="1">
      <c r="A262" s="36"/>
      <c r="B262" s="37"/>
      <c r="C262" s="176" t="s">
        <v>436</v>
      </c>
      <c r="D262" s="176" t="s">
        <v>150</v>
      </c>
      <c r="E262" s="177" t="s">
        <v>452</v>
      </c>
      <c r="F262" s="178" t="s">
        <v>453</v>
      </c>
      <c r="G262" s="179" t="s">
        <v>94</v>
      </c>
      <c r="H262" s="180">
        <v>49.536000000000001</v>
      </c>
      <c r="I262" s="181"/>
      <c r="J262" s="182">
        <f>ROUND(I262*H262,2)</f>
        <v>0</v>
      </c>
      <c r="K262" s="178" t="s">
        <v>169</v>
      </c>
      <c r="L262" s="41"/>
      <c r="M262" s="183" t="s">
        <v>21</v>
      </c>
      <c r="N262" s="184" t="s">
        <v>43</v>
      </c>
      <c r="O262" s="66"/>
      <c r="P262" s="185">
        <f>O262*H262</f>
        <v>0</v>
      </c>
      <c r="Q262" s="185">
        <v>9.3999999999999997E-4</v>
      </c>
      <c r="R262" s="185">
        <f>Q262*H262</f>
        <v>4.6563840000000002E-2</v>
      </c>
      <c r="S262" s="185">
        <v>0</v>
      </c>
      <c r="T262" s="186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7" t="s">
        <v>237</v>
      </c>
      <c r="AT262" s="187" t="s">
        <v>150</v>
      </c>
      <c r="AU262" s="187" t="s">
        <v>81</v>
      </c>
      <c r="AY262" s="19" t="s">
        <v>147</v>
      </c>
      <c r="BE262" s="188">
        <f>IF(N262="základní",J262,0)</f>
        <v>0</v>
      </c>
      <c r="BF262" s="188">
        <f>IF(N262="snížená",J262,0)</f>
        <v>0</v>
      </c>
      <c r="BG262" s="188">
        <f>IF(N262="zákl. přenesená",J262,0)</f>
        <v>0</v>
      </c>
      <c r="BH262" s="188">
        <f>IF(N262="sníž. přenesená",J262,0)</f>
        <v>0</v>
      </c>
      <c r="BI262" s="188">
        <f>IF(N262="nulová",J262,0)</f>
        <v>0</v>
      </c>
      <c r="BJ262" s="19" t="s">
        <v>77</v>
      </c>
      <c r="BK262" s="188">
        <f>ROUND(I262*H262,2)</f>
        <v>0</v>
      </c>
      <c r="BL262" s="19" t="s">
        <v>237</v>
      </c>
      <c r="BM262" s="187" t="s">
        <v>454</v>
      </c>
    </row>
    <row r="263" spans="1:65" s="2" customFormat="1">
      <c r="A263" s="36"/>
      <c r="B263" s="37"/>
      <c r="C263" s="38"/>
      <c r="D263" s="212" t="s">
        <v>171</v>
      </c>
      <c r="E263" s="38"/>
      <c r="F263" s="213" t="s">
        <v>455</v>
      </c>
      <c r="G263" s="38"/>
      <c r="H263" s="38"/>
      <c r="I263" s="38"/>
      <c r="J263" s="38"/>
      <c r="K263" s="38"/>
      <c r="L263" s="41"/>
      <c r="M263" s="191"/>
      <c r="N263" s="192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171</v>
      </c>
      <c r="AU263" s="19" t="s">
        <v>81</v>
      </c>
    </row>
    <row r="264" spans="1:65" s="13" customFormat="1">
      <c r="B264" s="193"/>
      <c r="C264" s="194"/>
      <c r="D264" s="189" t="s">
        <v>157</v>
      </c>
      <c r="E264" s="195" t="s">
        <v>21</v>
      </c>
      <c r="F264" s="196" t="s">
        <v>601</v>
      </c>
      <c r="G264" s="194"/>
      <c r="H264" s="195" t="s">
        <v>21</v>
      </c>
      <c r="I264" s="194"/>
      <c r="J264" s="194"/>
      <c r="K264" s="194"/>
      <c r="L264" s="197"/>
      <c r="M264" s="198"/>
      <c r="N264" s="199"/>
      <c r="O264" s="199"/>
      <c r="P264" s="199"/>
      <c r="Q264" s="199"/>
      <c r="R264" s="199"/>
      <c r="S264" s="199"/>
      <c r="T264" s="200"/>
      <c r="AT264" s="201" t="s">
        <v>157</v>
      </c>
      <c r="AU264" s="201" t="s">
        <v>81</v>
      </c>
      <c r="AV264" s="13" t="s">
        <v>77</v>
      </c>
      <c r="AW264" s="13" t="s">
        <v>33</v>
      </c>
      <c r="AX264" s="13" t="s">
        <v>72</v>
      </c>
      <c r="AY264" s="201" t="s">
        <v>147</v>
      </c>
    </row>
    <row r="265" spans="1:65" s="14" customFormat="1">
      <c r="B265" s="202"/>
      <c r="C265" s="203"/>
      <c r="D265" s="189" t="s">
        <v>157</v>
      </c>
      <c r="E265" s="204" t="s">
        <v>21</v>
      </c>
      <c r="F265" s="205" t="s">
        <v>602</v>
      </c>
      <c r="G265" s="203"/>
      <c r="H265" s="206">
        <v>49.536000000000001</v>
      </c>
      <c r="I265" s="203"/>
      <c r="J265" s="203"/>
      <c r="K265" s="203"/>
      <c r="L265" s="207"/>
      <c r="M265" s="208"/>
      <c r="N265" s="209"/>
      <c r="O265" s="209"/>
      <c r="P265" s="209"/>
      <c r="Q265" s="209"/>
      <c r="R265" s="209"/>
      <c r="S265" s="209"/>
      <c r="T265" s="210"/>
      <c r="AT265" s="211" t="s">
        <v>157</v>
      </c>
      <c r="AU265" s="211" t="s">
        <v>81</v>
      </c>
      <c r="AV265" s="14" t="s">
        <v>81</v>
      </c>
      <c r="AW265" s="14" t="s">
        <v>33</v>
      </c>
      <c r="AX265" s="14" t="s">
        <v>77</v>
      </c>
      <c r="AY265" s="211" t="s">
        <v>147</v>
      </c>
    </row>
    <row r="266" spans="1:65" s="2" customFormat="1" ht="24.2" customHeight="1">
      <c r="A266" s="36"/>
      <c r="B266" s="37"/>
      <c r="C266" s="214" t="s">
        <v>441</v>
      </c>
      <c r="D266" s="214" t="s">
        <v>179</v>
      </c>
      <c r="E266" s="215" t="s">
        <v>398</v>
      </c>
      <c r="F266" s="216" t="s">
        <v>399</v>
      </c>
      <c r="G266" s="217" t="s">
        <v>94</v>
      </c>
      <c r="H266" s="218">
        <v>29.722000000000001</v>
      </c>
      <c r="I266" s="219"/>
      <c r="J266" s="220">
        <f>ROUND(I266*H266,2)</f>
        <v>0</v>
      </c>
      <c r="K266" s="216" t="s">
        <v>169</v>
      </c>
      <c r="L266" s="221"/>
      <c r="M266" s="222" t="s">
        <v>21</v>
      </c>
      <c r="N266" s="223" t="s">
        <v>43</v>
      </c>
      <c r="O266" s="66"/>
      <c r="P266" s="185">
        <f>O266*H266</f>
        <v>0</v>
      </c>
      <c r="Q266" s="185">
        <v>5.4000000000000003E-3</v>
      </c>
      <c r="R266" s="185">
        <f>Q266*H266</f>
        <v>0.16049880000000002</v>
      </c>
      <c r="S266" s="185">
        <v>0</v>
      </c>
      <c r="T266" s="186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7" t="s">
        <v>325</v>
      </c>
      <c r="AT266" s="187" t="s">
        <v>179</v>
      </c>
      <c r="AU266" s="187" t="s">
        <v>81</v>
      </c>
      <c r="AY266" s="19" t="s">
        <v>147</v>
      </c>
      <c r="BE266" s="188">
        <f>IF(N266="základní",J266,0)</f>
        <v>0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19" t="s">
        <v>77</v>
      </c>
      <c r="BK266" s="188">
        <f>ROUND(I266*H266,2)</f>
        <v>0</v>
      </c>
      <c r="BL266" s="19" t="s">
        <v>237</v>
      </c>
      <c r="BM266" s="187" t="s">
        <v>603</v>
      </c>
    </row>
    <row r="267" spans="1:65" s="14" customFormat="1">
      <c r="B267" s="202"/>
      <c r="C267" s="203"/>
      <c r="D267" s="189" t="s">
        <v>157</v>
      </c>
      <c r="E267" s="204" t="s">
        <v>21</v>
      </c>
      <c r="F267" s="205" t="s">
        <v>604</v>
      </c>
      <c r="G267" s="203"/>
      <c r="H267" s="206">
        <v>29.722000000000001</v>
      </c>
      <c r="I267" s="203"/>
      <c r="J267" s="203"/>
      <c r="K267" s="203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157</v>
      </c>
      <c r="AU267" s="211" t="s">
        <v>81</v>
      </c>
      <c r="AV267" s="14" t="s">
        <v>81</v>
      </c>
      <c r="AW267" s="14" t="s">
        <v>33</v>
      </c>
      <c r="AX267" s="14" t="s">
        <v>77</v>
      </c>
      <c r="AY267" s="211" t="s">
        <v>147</v>
      </c>
    </row>
    <row r="268" spans="1:65" s="2" customFormat="1" ht="24.2" customHeight="1">
      <c r="A268" s="36"/>
      <c r="B268" s="37"/>
      <c r="C268" s="214" t="s">
        <v>451</v>
      </c>
      <c r="D268" s="214" t="s">
        <v>179</v>
      </c>
      <c r="E268" s="215" t="s">
        <v>403</v>
      </c>
      <c r="F268" s="216" t="s">
        <v>404</v>
      </c>
      <c r="G268" s="217" t="s">
        <v>94</v>
      </c>
      <c r="H268" s="218">
        <v>29.722000000000001</v>
      </c>
      <c r="I268" s="219"/>
      <c r="J268" s="220">
        <f>ROUND(I268*H268,2)</f>
        <v>0</v>
      </c>
      <c r="K268" s="216" t="s">
        <v>169</v>
      </c>
      <c r="L268" s="221"/>
      <c r="M268" s="222" t="s">
        <v>21</v>
      </c>
      <c r="N268" s="223" t="s">
        <v>43</v>
      </c>
      <c r="O268" s="66"/>
      <c r="P268" s="185">
        <f>O268*H268</f>
        <v>0</v>
      </c>
      <c r="Q268" s="185">
        <v>4.7999999999999996E-3</v>
      </c>
      <c r="R268" s="185">
        <f>Q268*H268</f>
        <v>0.1426656</v>
      </c>
      <c r="S268" s="185">
        <v>0</v>
      </c>
      <c r="T268" s="186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7" t="s">
        <v>325</v>
      </c>
      <c r="AT268" s="187" t="s">
        <v>179</v>
      </c>
      <c r="AU268" s="187" t="s">
        <v>81</v>
      </c>
      <c r="AY268" s="19" t="s">
        <v>147</v>
      </c>
      <c r="BE268" s="188">
        <f>IF(N268="základní",J268,0)</f>
        <v>0</v>
      </c>
      <c r="BF268" s="188">
        <f>IF(N268="snížená",J268,0)</f>
        <v>0</v>
      </c>
      <c r="BG268" s="188">
        <f>IF(N268="zákl. přenesená",J268,0)</f>
        <v>0</v>
      </c>
      <c r="BH268" s="188">
        <f>IF(N268="sníž. přenesená",J268,0)</f>
        <v>0</v>
      </c>
      <c r="BI268" s="188">
        <f>IF(N268="nulová",J268,0)</f>
        <v>0</v>
      </c>
      <c r="BJ268" s="19" t="s">
        <v>77</v>
      </c>
      <c r="BK268" s="188">
        <f>ROUND(I268*H268,2)</f>
        <v>0</v>
      </c>
      <c r="BL268" s="19" t="s">
        <v>237</v>
      </c>
      <c r="BM268" s="187" t="s">
        <v>460</v>
      </c>
    </row>
    <row r="269" spans="1:65" s="14" customFormat="1">
      <c r="B269" s="202"/>
      <c r="C269" s="203"/>
      <c r="D269" s="189" t="s">
        <v>157</v>
      </c>
      <c r="E269" s="204" t="s">
        <v>21</v>
      </c>
      <c r="F269" s="205" t="s">
        <v>604</v>
      </c>
      <c r="G269" s="203"/>
      <c r="H269" s="206">
        <v>29.722000000000001</v>
      </c>
      <c r="I269" s="203"/>
      <c r="J269" s="203"/>
      <c r="K269" s="203"/>
      <c r="L269" s="207"/>
      <c r="M269" s="208"/>
      <c r="N269" s="209"/>
      <c r="O269" s="209"/>
      <c r="P269" s="209"/>
      <c r="Q269" s="209"/>
      <c r="R269" s="209"/>
      <c r="S269" s="209"/>
      <c r="T269" s="210"/>
      <c r="AT269" s="211" t="s">
        <v>157</v>
      </c>
      <c r="AU269" s="211" t="s">
        <v>81</v>
      </c>
      <c r="AV269" s="14" t="s">
        <v>81</v>
      </c>
      <c r="AW269" s="14" t="s">
        <v>33</v>
      </c>
      <c r="AX269" s="14" t="s">
        <v>77</v>
      </c>
      <c r="AY269" s="211" t="s">
        <v>147</v>
      </c>
    </row>
    <row r="270" spans="1:65" s="2" customFormat="1" ht="16.5" customHeight="1">
      <c r="A270" s="36"/>
      <c r="B270" s="37"/>
      <c r="C270" s="176" t="s">
        <v>457</v>
      </c>
      <c r="D270" s="176" t="s">
        <v>150</v>
      </c>
      <c r="E270" s="177" t="s">
        <v>467</v>
      </c>
      <c r="F270" s="178" t="s">
        <v>468</v>
      </c>
      <c r="G270" s="179" t="s">
        <v>102</v>
      </c>
      <c r="H270" s="180">
        <v>45.55</v>
      </c>
      <c r="I270" s="181"/>
      <c r="J270" s="182">
        <f>ROUND(I270*H270,2)</f>
        <v>0</v>
      </c>
      <c r="K270" s="178" t="s">
        <v>169</v>
      </c>
      <c r="L270" s="41"/>
      <c r="M270" s="183" t="s">
        <v>21</v>
      </c>
      <c r="N270" s="184" t="s">
        <v>43</v>
      </c>
      <c r="O270" s="66"/>
      <c r="P270" s="185">
        <f>O270*H270</f>
        <v>0</v>
      </c>
      <c r="Q270" s="185">
        <v>3.1E-4</v>
      </c>
      <c r="R270" s="185">
        <f>Q270*H270</f>
        <v>1.4120499999999999E-2</v>
      </c>
      <c r="S270" s="185">
        <v>0</v>
      </c>
      <c r="T270" s="18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7" t="s">
        <v>237</v>
      </c>
      <c r="AT270" s="187" t="s">
        <v>150</v>
      </c>
      <c r="AU270" s="187" t="s">
        <v>81</v>
      </c>
      <c r="AY270" s="19" t="s">
        <v>147</v>
      </c>
      <c r="BE270" s="188">
        <f>IF(N270="základní",J270,0)</f>
        <v>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19" t="s">
        <v>77</v>
      </c>
      <c r="BK270" s="188">
        <f>ROUND(I270*H270,2)</f>
        <v>0</v>
      </c>
      <c r="BL270" s="19" t="s">
        <v>237</v>
      </c>
      <c r="BM270" s="187" t="s">
        <v>469</v>
      </c>
    </row>
    <row r="271" spans="1:65" s="2" customFormat="1">
      <c r="A271" s="36"/>
      <c r="B271" s="37"/>
      <c r="C271" s="38"/>
      <c r="D271" s="212" t="s">
        <v>171</v>
      </c>
      <c r="E271" s="38"/>
      <c r="F271" s="213" t="s">
        <v>470</v>
      </c>
      <c r="G271" s="38"/>
      <c r="H271" s="38"/>
      <c r="I271" s="38"/>
      <c r="J271" s="38"/>
      <c r="K271" s="38"/>
      <c r="L271" s="41"/>
      <c r="M271" s="191"/>
      <c r="N271" s="192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171</v>
      </c>
      <c r="AU271" s="19" t="s">
        <v>81</v>
      </c>
    </row>
    <row r="272" spans="1:65" s="14" customFormat="1">
      <c r="B272" s="202"/>
      <c r="C272" s="203"/>
      <c r="D272" s="189" t="s">
        <v>157</v>
      </c>
      <c r="E272" s="204" t="s">
        <v>21</v>
      </c>
      <c r="F272" s="205" t="s">
        <v>605</v>
      </c>
      <c r="G272" s="203"/>
      <c r="H272" s="206">
        <v>58.95</v>
      </c>
      <c r="I272" s="203"/>
      <c r="J272" s="203"/>
      <c r="K272" s="203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157</v>
      </c>
      <c r="AU272" s="211" t="s">
        <v>81</v>
      </c>
      <c r="AV272" s="14" t="s">
        <v>81</v>
      </c>
      <c r="AW272" s="14" t="s">
        <v>33</v>
      </c>
      <c r="AX272" s="14" t="s">
        <v>72</v>
      </c>
      <c r="AY272" s="211" t="s">
        <v>147</v>
      </c>
    </row>
    <row r="273" spans="1:65" s="14" customFormat="1">
      <c r="B273" s="202"/>
      <c r="C273" s="203"/>
      <c r="D273" s="189" t="s">
        <v>157</v>
      </c>
      <c r="E273" s="204" t="s">
        <v>21</v>
      </c>
      <c r="F273" s="205" t="s">
        <v>606</v>
      </c>
      <c r="G273" s="203"/>
      <c r="H273" s="206">
        <v>-13.4</v>
      </c>
      <c r="I273" s="203"/>
      <c r="J273" s="203"/>
      <c r="K273" s="203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157</v>
      </c>
      <c r="AU273" s="211" t="s">
        <v>81</v>
      </c>
      <c r="AV273" s="14" t="s">
        <v>81</v>
      </c>
      <c r="AW273" s="14" t="s">
        <v>33</v>
      </c>
      <c r="AX273" s="14" t="s">
        <v>72</v>
      </c>
      <c r="AY273" s="211" t="s">
        <v>147</v>
      </c>
    </row>
    <row r="274" spans="1:65" s="15" customFormat="1">
      <c r="B274" s="224"/>
      <c r="C274" s="225"/>
      <c r="D274" s="189" t="s">
        <v>157</v>
      </c>
      <c r="E274" s="226" t="s">
        <v>100</v>
      </c>
      <c r="F274" s="227" t="s">
        <v>208</v>
      </c>
      <c r="G274" s="225"/>
      <c r="H274" s="228">
        <v>45.55</v>
      </c>
      <c r="I274" s="225"/>
      <c r="J274" s="225"/>
      <c r="K274" s="225"/>
      <c r="L274" s="229"/>
      <c r="M274" s="230"/>
      <c r="N274" s="231"/>
      <c r="O274" s="231"/>
      <c r="P274" s="231"/>
      <c r="Q274" s="231"/>
      <c r="R274" s="231"/>
      <c r="S274" s="231"/>
      <c r="T274" s="232"/>
      <c r="AT274" s="233" t="s">
        <v>157</v>
      </c>
      <c r="AU274" s="233" t="s">
        <v>81</v>
      </c>
      <c r="AV274" s="15" t="s">
        <v>153</v>
      </c>
      <c r="AW274" s="15" t="s">
        <v>33</v>
      </c>
      <c r="AX274" s="15" t="s">
        <v>77</v>
      </c>
      <c r="AY274" s="233" t="s">
        <v>147</v>
      </c>
    </row>
    <row r="275" spans="1:65" s="2" customFormat="1" ht="16.5" customHeight="1">
      <c r="A275" s="36"/>
      <c r="B275" s="37"/>
      <c r="C275" s="214" t="s">
        <v>459</v>
      </c>
      <c r="D275" s="214" t="s">
        <v>179</v>
      </c>
      <c r="E275" s="215" t="s">
        <v>473</v>
      </c>
      <c r="F275" s="216" t="s">
        <v>474</v>
      </c>
      <c r="G275" s="217" t="s">
        <v>102</v>
      </c>
      <c r="H275" s="218">
        <v>50.104999999999997</v>
      </c>
      <c r="I275" s="219"/>
      <c r="J275" s="220">
        <f>ROUND(I275*H275,2)</f>
        <v>0</v>
      </c>
      <c r="K275" s="216" t="s">
        <v>21</v>
      </c>
      <c r="L275" s="221"/>
      <c r="M275" s="222" t="s">
        <v>21</v>
      </c>
      <c r="N275" s="223" t="s">
        <v>43</v>
      </c>
      <c r="O275" s="66"/>
      <c r="P275" s="185">
        <f>O275*H275</f>
        <v>0</v>
      </c>
      <c r="Q275" s="185">
        <v>3.8000000000000002E-4</v>
      </c>
      <c r="R275" s="185">
        <f>Q275*H275</f>
        <v>1.9039899999999998E-2</v>
      </c>
      <c r="S275" s="185">
        <v>0</v>
      </c>
      <c r="T275" s="18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7" t="s">
        <v>325</v>
      </c>
      <c r="AT275" s="187" t="s">
        <v>179</v>
      </c>
      <c r="AU275" s="187" t="s">
        <v>81</v>
      </c>
      <c r="AY275" s="19" t="s">
        <v>147</v>
      </c>
      <c r="BE275" s="188">
        <f>IF(N275="základní",J275,0)</f>
        <v>0</v>
      </c>
      <c r="BF275" s="188">
        <f>IF(N275="snížená",J275,0)</f>
        <v>0</v>
      </c>
      <c r="BG275" s="188">
        <f>IF(N275="zákl. přenesená",J275,0)</f>
        <v>0</v>
      </c>
      <c r="BH275" s="188">
        <f>IF(N275="sníž. přenesená",J275,0)</f>
        <v>0</v>
      </c>
      <c r="BI275" s="188">
        <f>IF(N275="nulová",J275,0)</f>
        <v>0</v>
      </c>
      <c r="BJ275" s="19" t="s">
        <v>77</v>
      </c>
      <c r="BK275" s="188">
        <f>ROUND(I275*H275,2)</f>
        <v>0</v>
      </c>
      <c r="BL275" s="19" t="s">
        <v>237</v>
      </c>
      <c r="BM275" s="187" t="s">
        <v>475</v>
      </c>
    </row>
    <row r="276" spans="1:65" s="14" customFormat="1">
      <c r="B276" s="202"/>
      <c r="C276" s="203"/>
      <c r="D276" s="189" t="s">
        <v>157</v>
      </c>
      <c r="E276" s="204" t="s">
        <v>21</v>
      </c>
      <c r="F276" s="205" t="s">
        <v>476</v>
      </c>
      <c r="G276" s="203"/>
      <c r="H276" s="206">
        <v>50.104999999999997</v>
      </c>
      <c r="I276" s="203"/>
      <c r="J276" s="203"/>
      <c r="K276" s="203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157</v>
      </c>
      <c r="AU276" s="211" t="s">
        <v>81</v>
      </c>
      <c r="AV276" s="14" t="s">
        <v>81</v>
      </c>
      <c r="AW276" s="14" t="s">
        <v>33</v>
      </c>
      <c r="AX276" s="14" t="s">
        <v>77</v>
      </c>
      <c r="AY276" s="211" t="s">
        <v>147</v>
      </c>
    </row>
    <row r="277" spans="1:65" s="2" customFormat="1" ht="16.5" customHeight="1">
      <c r="A277" s="36"/>
      <c r="B277" s="37"/>
      <c r="C277" s="176" t="s">
        <v>461</v>
      </c>
      <c r="D277" s="176" t="s">
        <v>150</v>
      </c>
      <c r="E277" s="177" t="s">
        <v>607</v>
      </c>
      <c r="F277" s="178" t="s">
        <v>608</v>
      </c>
      <c r="G277" s="179" t="s">
        <v>199</v>
      </c>
      <c r="H277" s="180">
        <v>1</v>
      </c>
      <c r="I277" s="181"/>
      <c r="J277" s="182">
        <f>ROUND(I277*H277,2)</f>
        <v>0</v>
      </c>
      <c r="K277" s="178" t="s">
        <v>21</v>
      </c>
      <c r="L277" s="41"/>
      <c r="M277" s="183" t="s">
        <v>21</v>
      </c>
      <c r="N277" s="184" t="s">
        <v>43</v>
      </c>
      <c r="O277" s="66"/>
      <c r="P277" s="185">
        <f>O277*H277</f>
        <v>0</v>
      </c>
      <c r="Q277" s="185">
        <v>0</v>
      </c>
      <c r="R277" s="185">
        <f>Q277*H277</f>
        <v>0</v>
      </c>
      <c r="S277" s="185">
        <v>0</v>
      </c>
      <c r="T277" s="18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7" t="s">
        <v>237</v>
      </c>
      <c r="AT277" s="187" t="s">
        <v>150</v>
      </c>
      <c r="AU277" s="187" t="s">
        <v>81</v>
      </c>
      <c r="AY277" s="19" t="s">
        <v>147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9" t="s">
        <v>77</v>
      </c>
      <c r="BK277" s="188">
        <f>ROUND(I277*H277,2)</f>
        <v>0</v>
      </c>
      <c r="BL277" s="19" t="s">
        <v>237</v>
      </c>
      <c r="BM277" s="187" t="s">
        <v>609</v>
      </c>
    </row>
    <row r="278" spans="1:65" s="2" customFormat="1" ht="24.2" customHeight="1">
      <c r="A278" s="36"/>
      <c r="B278" s="37"/>
      <c r="C278" s="176" t="s">
        <v>466</v>
      </c>
      <c r="D278" s="176" t="s">
        <v>150</v>
      </c>
      <c r="E278" s="177" t="s">
        <v>610</v>
      </c>
      <c r="F278" s="178" t="s">
        <v>611</v>
      </c>
      <c r="G278" s="179" t="s">
        <v>317</v>
      </c>
      <c r="H278" s="180">
        <v>2.2360000000000002</v>
      </c>
      <c r="I278" s="181"/>
      <c r="J278" s="182">
        <f>ROUND(I278*H278,2)</f>
        <v>0</v>
      </c>
      <c r="K278" s="178" t="s">
        <v>169</v>
      </c>
      <c r="L278" s="41"/>
      <c r="M278" s="183" t="s">
        <v>21</v>
      </c>
      <c r="N278" s="184" t="s">
        <v>43</v>
      </c>
      <c r="O278" s="66"/>
      <c r="P278" s="185">
        <f>O278*H278</f>
        <v>0</v>
      </c>
      <c r="Q278" s="185">
        <v>0</v>
      </c>
      <c r="R278" s="185">
        <f>Q278*H278</f>
        <v>0</v>
      </c>
      <c r="S278" s="185">
        <v>0</v>
      </c>
      <c r="T278" s="186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7" t="s">
        <v>237</v>
      </c>
      <c r="AT278" s="187" t="s">
        <v>150</v>
      </c>
      <c r="AU278" s="187" t="s">
        <v>81</v>
      </c>
      <c r="AY278" s="19" t="s">
        <v>147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19" t="s">
        <v>77</v>
      </c>
      <c r="BK278" s="188">
        <f>ROUND(I278*H278,2)</f>
        <v>0</v>
      </c>
      <c r="BL278" s="19" t="s">
        <v>237</v>
      </c>
      <c r="BM278" s="187" t="s">
        <v>612</v>
      </c>
    </row>
    <row r="279" spans="1:65" s="2" customFormat="1">
      <c r="A279" s="36"/>
      <c r="B279" s="37"/>
      <c r="C279" s="38"/>
      <c r="D279" s="212" t="s">
        <v>171</v>
      </c>
      <c r="E279" s="38"/>
      <c r="F279" s="213" t="s">
        <v>613</v>
      </c>
      <c r="G279" s="38"/>
      <c r="H279" s="38"/>
      <c r="I279" s="38"/>
      <c r="J279" s="38"/>
      <c r="K279" s="38"/>
      <c r="L279" s="41"/>
      <c r="M279" s="191"/>
      <c r="N279" s="192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171</v>
      </c>
      <c r="AU279" s="19" t="s">
        <v>81</v>
      </c>
    </row>
    <row r="280" spans="1:65" s="12" customFormat="1" ht="22.9" customHeight="1">
      <c r="B280" s="160"/>
      <c r="C280" s="161"/>
      <c r="D280" s="162" t="s">
        <v>71</v>
      </c>
      <c r="E280" s="174" t="s">
        <v>614</v>
      </c>
      <c r="F280" s="174" t="s">
        <v>615</v>
      </c>
      <c r="G280" s="161"/>
      <c r="H280" s="161"/>
      <c r="I280" s="161"/>
      <c r="J280" s="175">
        <f>BK280</f>
        <v>0</v>
      </c>
      <c r="K280" s="161"/>
      <c r="L280" s="166"/>
      <c r="M280" s="167"/>
      <c r="N280" s="168"/>
      <c r="O280" s="168"/>
      <c r="P280" s="169">
        <f>SUM(P281:P288)</f>
        <v>0</v>
      </c>
      <c r="Q280" s="168"/>
      <c r="R280" s="169">
        <f>SUM(R281:R288)</f>
        <v>0.27209335999999995</v>
      </c>
      <c r="S280" s="168"/>
      <c r="T280" s="170">
        <f>SUM(T281:T288)</f>
        <v>0</v>
      </c>
      <c r="AR280" s="171" t="s">
        <v>81</v>
      </c>
      <c r="AT280" s="172" t="s">
        <v>71</v>
      </c>
      <c r="AU280" s="172" t="s">
        <v>77</v>
      </c>
      <c r="AY280" s="171" t="s">
        <v>147</v>
      </c>
      <c r="BK280" s="173">
        <f>SUM(BK281:BK288)</f>
        <v>0</v>
      </c>
    </row>
    <row r="281" spans="1:65" s="2" customFormat="1" ht="24.2" customHeight="1">
      <c r="A281" s="36"/>
      <c r="B281" s="37"/>
      <c r="C281" s="176" t="s">
        <v>472</v>
      </c>
      <c r="D281" s="176" t="s">
        <v>150</v>
      </c>
      <c r="E281" s="177" t="s">
        <v>616</v>
      </c>
      <c r="F281" s="178" t="s">
        <v>617</v>
      </c>
      <c r="G281" s="179" t="s">
        <v>94</v>
      </c>
      <c r="H281" s="180">
        <v>124.44199999999999</v>
      </c>
      <c r="I281" s="181"/>
      <c r="J281" s="182">
        <f>ROUND(I281*H281,2)</f>
        <v>0</v>
      </c>
      <c r="K281" s="178" t="s">
        <v>169</v>
      </c>
      <c r="L281" s="41"/>
      <c r="M281" s="183" t="s">
        <v>21</v>
      </c>
      <c r="N281" s="184" t="s">
        <v>43</v>
      </c>
      <c r="O281" s="66"/>
      <c r="P281" s="185">
        <f>O281*H281</f>
        <v>0</v>
      </c>
      <c r="Q281" s="185">
        <v>5.8E-4</v>
      </c>
      <c r="R281" s="185">
        <f>Q281*H281</f>
        <v>7.2176359999999995E-2</v>
      </c>
      <c r="S281" s="185">
        <v>0</v>
      </c>
      <c r="T281" s="186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7" t="s">
        <v>237</v>
      </c>
      <c r="AT281" s="187" t="s">
        <v>150</v>
      </c>
      <c r="AU281" s="187" t="s">
        <v>81</v>
      </c>
      <c r="AY281" s="19" t="s">
        <v>147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9" t="s">
        <v>77</v>
      </c>
      <c r="BK281" s="188">
        <f>ROUND(I281*H281,2)</f>
        <v>0</v>
      </c>
      <c r="BL281" s="19" t="s">
        <v>237</v>
      </c>
      <c r="BM281" s="187" t="s">
        <v>618</v>
      </c>
    </row>
    <row r="282" spans="1:65" s="2" customFormat="1">
      <c r="A282" s="36"/>
      <c r="B282" s="37"/>
      <c r="C282" s="38"/>
      <c r="D282" s="212" t="s">
        <v>171</v>
      </c>
      <c r="E282" s="38"/>
      <c r="F282" s="213" t="s">
        <v>619</v>
      </c>
      <c r="G282" s="38"/>
      <c r="H282" s="38"/>
      <c r="I282" s="38"/>
      <c r="J282" s="38"/>
      <c r="K282" s="38"/>
      <c r="L282" s="41"/>
      <c r="M282" s="191"/>
      <c r="N282" s="192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171</v>
      </c>
      <c r="AU282" s="19" t="s">
        <v>81</v>
      </c>
    </row>
    <row r="283" spans="1:65" s="14" customFormat="1">
      <c r="B283" s="202"/>
      <c r="C283" s="203"/>
      <c r="D283" s="189" t="s">
        <v>157</v>
      </c>
      <c r="E283" s="204" t="s">
        <v>21</v>
      </c>
      <c r="F283" s="205" t="s">
        <v>512</v>
      </c>
      <c r="G283" s="203"/>
      <c r="H283" s="206">
        <v>124.44199999999999</v>
      </c>
      <c r="I283" s="203"/>
      <c r="J283" s="203"/>
      <c r="K283" s="203"/>
      <c r="L283" s="207"/>
      <c r="M283" s="208"/>
      <c r="N283" s="209"/>
      <c r="O283" s="209"/>
      <c r="P283" s="209"/>
      <c r="Q283" s="209"/>
      <c r="R283" s="209"/>
      <c r="S283" s="209"/>
      <c r="T283" s="210"/>
      <c r="AT283" s="211" t="s">
        <v>157</v>
      </c>
      <c r="AU283" s="211" t="s">
        <v>81</v>
      </c>
      <c r="AV283" s="14" t="s">
        <v>81</v>
      </c>
      <c r="AW283" s="14" t="s">
        <v>33</v>
      </c>
      <c r="AX283" s="14" t="s">
        <v>77</v>
      </c>
      <c r="AY283" s="211" t="s">
        <v>147</v>
      </c>
    </row>
    <row r="284" spans="1:65" s="2" customFormat="1" ht="16.5" customHeight="1">
      <c r="A284" s="36"/>
      <c r="B284" s="37"/>
      <c r="C284" s="214" t="s">
        <v>477</v>
      </c>
      <c r="D284" s="214" t="s">
        <v>179</v>
      </c>
      <c r="E284" s="215" t="s">
        <v>620</v>
      </c>
      <c r="F284" s="216" t="s">
        <v>621</v>
      </c>
      <c r="G284" s="217" t="s">
        <v>94</v>
      </c>
      <c r="H284" s="218">
        <v>133.27799999999999</v>
      </c>
      <c r="I284" s="219"/>
      <c r="J284" s="220">
        <f>ROUND(I284*H284,2)</f>
        <v>0</v>
      </c>
      <c r="K284" s="216" t="s">
        <v>169</v>
      </c>
      <c r="L284" s="221"/>
      <c r="M284" s="222" t="s">
        <v>21</v>
      </c>
      <c r="N284" s="223" t="s">
        <v>43</v>
      </c>
      <c r="O284" s="66"/>
      <c r="P284" s="185">
        <f>O284*H284</f>
        <v>0</v>
      </c>
      <c r="Q284" s="185">
        <v>1.5E-3</v>
      </c>
      <c r="R284" s="185">
        <f>Q284*H284</f>
        <v>0.19991699999999998</v>
      </c>
      <c r="S284" s="185">
        <v>0</v>
      </c>
      <c r="T284" s="186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7" t="s">
        <v>325</v>
      </c>
      <c r="AT284" s="187" t="s">
        <v>179</v>
      </c>
      <c r="AU284" s="187" t="s">
        <v>81</v>
      </c>
      <c r="AY284" s="19" t="s">
        <v>147</v>
      </c>
      <c r="BE284" s="188">
        <f>IF(N284="základní",J284,0)</f>
        <v>0</v>
      </c>
      <c r="BF284" s="188">
        <f>IF(N284="snížená",J284,0)</f>
        <v>0</v>
      </c>
      <c r="BG284" s="188">
        <f>IF(N284="zákl. přenesená",J284,0)</f>
        <v>0</v>
      </c>
      <c r="BH284" s="188">
        <f>IF(N284="sníž. přenesená",J284,0)</f>
        <v>0</v>
      </c>
      <c r="BI284" s="188">
        <f>IF(N284="nulová",J284,0)</f>
        <v>0</v>
      </c>
      <c r="BJ284" s="19" t="s">
        <v>77</v>
      </c>
      <c r="BK284" s="188">
        <f>ROUND(I284*H284,2)</f>
        <v>0</v>
      </c>
      <c r="BL284" s="19" t="s">
        <v>237</v>
      </c>
      <c r="BM284" s="187" t="s">
        <v>622</v>
      </c>
    </row>
    <row r="285" spans="1:65" s="14" customFormat="1">
      <c r="B285" s="202"/>
      <c r="C285" s="203"/>
      <c r="D285" s="189" t="s">
        <v>157</v>
      </c>
      <c r="E285" s="204" t="s">
        <v>21</v>
      </c>
      <c r="F285" s="205" t="s">
        <v>623</v>
      </c>
      <c r="G285" s="203"/>
      <c r="H285" s="206">
        <v>126.931</v>
      </c>
      <c r="I285" s="203"/>
      <c r="J285" s="203"/>
      <c r="K285" s="203"/>
      <c r="L285" s="207"/>
      <c r="M285" s="208"/>
      <c r="N285" s="209"/>
      <c r="O285" s="209"/>
      <c r="P285" s="209"/>
      <c r="Q285" s="209"/>
      <c r="R285" s="209"/>
      <c r="S285" s="209"/>
      <c r="T285" s="210"/>
      <c r="AT285" s="211" t="s">
        <v>157</v>
      </c>
      <c r="AU285" s="211" t="s">
        <v>81</v>
      </c>
      <c r="AV285" s="14" t="s">
        <v>81</v>
      </c>
      <c r="AW285" s="14" t="s">
        <v>33</v>
      </c>
      <c r="AX285" s="14" t="s">
        <v>77</v>
      </c>
      <c r="AY285" s="211" t="s">
        <v>147</v>
      </c>
    </row>
    <row r="286" spans="1:65" s="14" customFormat="1">
      <c r="B286" s="202"/>
      <c r="C286" s="203"/>
      <c r="D286" s="189" t="s">
        <v>157</v>
      </c>
      <c r="E286" s="203"/>
      <c r="F286" s="205" t="s">
        <v>624</v>
      </c>
      <c r="G286" s="203"/>
      <c r="H286" s="206">
        <v>133.27799999999999</v>
      </c>
      <c r="I286" s="203"/>
      <c r="J286" s="203"/>
      <c r="K286" s="203"/>
      <c r="L286" s="207"/>
      <c r="M286" s="208"/>
      <c r="N286" s="209"/>
      <c r="O286" s="209"/>
      <c r="P286" s="209"/>
      <c r="Q286" s="209"/>
      <c r="R286" s="209"/>
      <c r="S286" s="209"/>
      <c r="T286" s="210"/>
      <c r="AT286" s="211" t="s">
        <v>157</v>
      </c>
      <c r="AU286" s="211" t="s">
        <v>81</v>
      </c>
      <c r="AV286" s="14" t="s">
        <v>81</v>
      </c>
      <c r="AW286" s="14" t="s">
        <v>4</v>
      </c>
      <c r="AX286" s="14" t="s">
        <v>77</v>
      </c>
      <c r="AY286" s="211" t="s">
        <v>147</v>
      </c>
    </row>
    <row r="287" spans="1:65" s="2" customFormat="1" ht="24.2" customHeight="1">
      <c r="A287" s="36"/>
      <c r="B287" s="37"/>
      <c r="C287" s="176" t="s">
        <v>484</v>
      </c>
      <c r="D287" s="176" t="s">
        <v>150</v>
      </c>
      <c r="E287" s="177" t="s">
        <v>625</v>
      </c>
      <c r="F287" s="178" t="s">
        <v>626</v>
      </c>
      <c r="G287" s="179" t="s">
        <v>317</v>
      </c>
      <c r="H287" s="180">
        <v>0.27200000000000002</v>
      </c>
      <c r="I287" s="181"/>
      <c r="J287" s="182">
        <f>ROUND(I287*H287,2)</f>
        <v>0</v>
      </c>
      <c r="K287" s="178" t="s">
        <v>169</v>
      </c>
      <c r="L287" s="41"/>
      <c r="M287" s="183" t="s">
        <v>21</v>
      </c>
      <c r="N287" s="184" t="s">
        <v>43</v>
      </c>
      <c r="O287" s="66"/>
      <c r="P287" s="185">
        <f>O287*H287</f>
        <v>0</v>
      </c>
      <c r="Q287" s="185">
        <v>0</v>
      </c>
      <c r="R287" s="185">
        <f>Q287*H287</f>
        <v>0</v>
      </c>
      <c r="S287" s="185">
        <v>0</v>
      </c>
      <c r="T287" s="186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7" t="s">
        <v>237</v>
      </c>
      <c r="AT287" s="187" t="s">
        <v>150</v>
      </c>
      <c r="AU287" s="187" t="s">
        <v>81</v>
      </c>
      <c r="AY287" s="19" t="s">
        <v>147</v>
      </c>
      <c r="BE287" s="188">
        <f>IF(N287="základní",J287,0)</f>
        <v>0</v>
      </c>
      <c r="BF287" s="188">
        <f>IF(N287="snížená",J287,0)</f>
        <v>0</v>
      </c>
      <c r="BG287" s="188">
        <f>IF(N287="zákl. přenesená",J287,0)</f>
        <v>0</v>
      </c>
      <c r="BH287" s="188">
        <f>IF(N287="sníž. přenesená",J287,0)</f>
        <v>0</v>
      </c>
      <c r="BI287" s="188">
        <f>IF(N287="nulová",J287,0)</f>
        <v>0</v>
      </c>
      <c r="BJ287" s="19" t="s">
        <v>77</v>
      </c>
      <c r="BK287" s="188">
        <f>ROUND(I287*H287,2)</f>
        <v>0</v>
      </c>
      <c r="BL287" s="19" t="s">
        <v>237</v>
      </c>
      <c r="BM287" s="187" t="s">
        <v>627</v>
      </c>
    </row>
    <row r="288" spans="1:65" s="2" customFormat="1">
      <c r="A288" s="36"/>
      <c r="B288" s="37"/>
      <c r="C288" s="38"/>
      <c r="D288" s="212" t="s">
        <v>171</v>
      </c>
      <c r="E288" s="38"/>
      <c r="F288" s="213" t="s">
        <v>628</v>
      </c>
      <c r="G288" s="38"/>
      <c r="H288" s="38"/>
      <c r="I288" s="38"/>
      <c r="J288" s="38"/>
      <c r="K288" s="38"/>
      <c r="L288" s="41"/>
      <c r="M288" s="191"/>
      <c r="N288" s="192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171</v>
      </c>
      <c r="AU288" s="19" t="s">
        <v>81</v>
      </c>
    </row>
    <row r="289" spans="1:65" s="12" customFormat="1" ht="22.9" customHeight="1">
      <c r="B289" s="160"/>
      <c r="C289" s="161"/>
      <c r="D289" s="162" t="s">
        <v>71</v>
      </c>
      <c r="E289" s="174" t="s">
        <v>482</v>
      </c>
      <c r="F289" s="174" t="s">
        <v>483</v>
      </c>
      <c r="G289" s="161"/>
      <c r="H289" s="161"/>
      <c r="I289" s="161"/>
      <c r="J289" s="175">
        <f>BK289</f>
        <v>0</v>
      </c>
      <c r="K289" s="161"/>
      <c r="L289" s="166"/>
      <c r="M289" s="167"/>
      <c r="N289" s="168"/>
      <c r="O289" s="168"/>
      <c r="P289" s="169">
        <f>SUM(P290:P305)</f>
        <v>0</v>
      </c>
      <c r="Q289" s="168"/>
      <c r="R289" s="169">
        <f>SUM(R290:R305)</f>
        <v>0.153731214</v>
      </c>
      <c r="S289" s="168"/>
      <c r="T289" s="170">
        <f>SUM(T290:T305)</f>
        <v>1.1789888400000001</v>
      </c>
      <c r="AR289" s="171" t="s">
        <v>81</v>
      </c>
      <c r="AT289" s="172" t="s">
        <v>71</v>
      </c>
      <c r="AU289" s="172" t="s">
        <v>77</v>
      </c>
      <c r="AY289" s="171" t="s">
        <v>147</v>
      </c>
      <c r="BK289" s="173">
        <f>SUM(BK290:BK305)</f>
        <v>0</v>
      </c>
    </row>
    <row r="290" spans="1:65" s="2" customFormat="1" ht="16.5" customHeight="1">
      <c r="A290" s="36"/>
      <c r="B290" s="37"/>
      <c r="C290" s="176" t="s">
        <v>489</v>
      </c>
      <c r="D290" s="176" t="s">
        <v>150</v>
      </c>
      <c r="E290" s="177" t="s">
        <v>629</v>
      </c>
      <c r="F290" s="178" t="s">
        <v>630</v>
      </c>
      <c r="G290" s="179" t="s">
        <v>94</v>
      </c>
      <c r="H290" s="180">
        <v>149.21</v>
      </c>
      <c r="I290" s="181"/>
      <c r="J290" s="182">
        <f>ROUND(I290*H290,2)</f>
        <v>0</v>
      </c>
      <c r="K290" s="178" t="s">
        <v>169</v>
      </c>
      <c r="L290" s="41"/>
      <c r="M290" s="183" t="s">
        <v>21</v>
      </c>
      <c r="N290" s="184" t="s">
        <v>43</v>
      </c>
      <c r="O290" s="66"/>
      <c r="P290" s="185">
        <f>O290*H290</f>
        <v>0</v>
      </c>
      <c r="Q290" s="185">
        <v>0</v>
      </c>
      <c r="R290" s="185">
        <f>Q290*H290</f>
        <v>0</v>
      </c>
      <c r="S290" s="185">
        <v>5.94E-3</v>
      </c>
      <c r="T290" s="186">
        <f>S290*H290</f>
        <v>0.88630740000000008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7" t="s">
        <v>237</v>
      </c>
      <c r="AT290" s="187" t="s">
        <v>150</v>
      </c>
      <c r="AU290" s="187" t="s">
        <v>81</v>
      </c>
      <c r="AY290" s="19" t="s">
        <v>147</v>
      </c>
      <c r="BE290" s="188">
        <f>IF(N290="základní",J290,0)</f>
        <v>0</v>
      </c>
      <c r="BF290" s="188">
        <f>IF(N290="snížená",J290,0)</f>
        <v>0</v>
      </c>
      <c r="BG290" s="188">
        <f>IF(N290="zákl. přenesená",J290,0)</f>
        <v>0</v>
      </c>
      <c r="BH290" s="188">
        <f>IF(N290="sníž. přenesená",J290,0)</f>
        <v>0</v>
      </c>
      <c r="BI290" s="188">
        <f>IF(N290="nulová",J290,0)</f>
        <v>0</v>
      </c>
      <c r="BJ290" s="19" t="s">
        <v>77</v>
      </c>
      <c r="BK290" s="188">
        <f>ROUND(I290*H290,2)</f>
        <v>0</v>
      </c>
      <c r="BL290" s="19" t="s">
        <v>237</v>
      </c>
      <c r="BM290" s="187" t="s">
        <v>631</v>
      </c>
    </row>
    <row r="291" spans="1:65" s="2" customFormat="1">
      <c r="A291" s="36"/>
      <c r="B291" s="37"/>
      <c r="C291" s="38"/>
      <c r="D291" s="212" t="s">
        <v>171</v>
      </c>
      <c r="E291" s="38"/>
      <c r="F291" s="213" t="s">
        <v>632</v>
      </c>
      <c r="G291" s="38"/>
      <c r="H291" s="38"/>
      <c r="I291" s="38"/>
      <c r="J291" s="38"/>
      <c r="K291" s="38"/>
      <c r="L291" s="41"/>
      <c r="M291" s="191"/>
      <c r="N291" s="192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9" t="s">
        <v>171</v>
      </c>
      <c r="AU291" s="19" t="s">
        <v>81</v>
      </c>
    </row>
    <row r="292" spans="1:65" s="2" customFormat="1" ht="19.5">
      <c r="A292" s="36"/>
      <c r="B292" s="37"/>
      <c r="C292" s="38"/>
      <c r="D292" s="189" t="s">
        <v>155</v>
      </c>
      <c r="E292" s="38"/>
      <c r="F292" s="190" t="s">
        <v>633</v>
      </c>
      <c r="G292" s="38"/>
      <c r="H292" s="38"/>
      <c r="I292" s="38"/>
      <c r="J292" s="38"/>
      <c r="K292" s="38"/>
      <c r="L292" s="41"/>
      <c r="M292" s="191"/>
      <c r="N292" s="192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155</v>
      </c>
      <c r="AU292" s="19" t="s">
        <v>81</v>
      </c>
    </row>
    <row r="293" spans="1:65" s="14" customFormat="1">
      <c r="B293" s="202"/>
      <c r="C293" s="203"/>
      <c r="D293" s="189" t="s">
        <v>157</v>
      </c>
      <c r="E293" s="204" t="s">
        <v>21</v>
      </c>
      <c r="F293" s="205" t="s">
        <v>634</v>
      </c>
      <c r="G293" s="203"/>
      <c r="H293" s="206">
        <v>149.21</v>
      </c>
      <c r="I293" s="203"/>
      <c r="J293" s="203"/>
      <c r="K293" s="203"/>
      <c r="L293" s="207"/>
      <c r="M293" s="208"/>
      <c r="N293" s="209"/>
      <c r="O293" s="209"/>
      <c r="P293" s="209"/>
      <c r="Q293" s="209"/>
      <c r="R293" s="209"/>
      <c r="S293" s="209"/>
      <c r="T293" s="210"/>
      <c r="AT293" s="211" t="s">
        <v>157</v>
      </c>
      <c r="AU293" s="211" t="s">
        <v>81</v>
      </c>
      <c r="AV293" s="14" t="s">
        <v>81</v>
      </c>
      <c r="AW293" s="14" t="s">
        <v>33</v>
      </c>
      <c r="AX293" s="14" t="s">
        <v>77</v>
      </c>
      <c r="AY293" s="211" t="s">
        <v>147</v>
      </c>
    </row>
    <row r="294" spans="1:65" s="2" customFormat="1" ht="16.5" customHeight="1">
      <c r="A294" s="36"/>
      <c r="B294" s="37"/>
      <c r="C294" s="176" t="s">
        <v>493</v>
      </c>
      <c r="D294" s="176" t="s">
        <v>150</v>
      </c>
      <c r="E294" s="177" t="s">
        <v>485</v>
      </c>
      <c r="F294" s="178" t="s">
        <v>486</v>
      </c>
      <c r="G294" s="179" t="s">
        <v>94</v>
      </c>
      <c r="H294" s="180">
        <v>0.57599999999999996</v>
      </c>
      <c r="I294" s="181"/>
      <c r="J294" s="182">
        <f>ROUND(I294*H294,2)</f>
        <v>0</v>
      </c>
      <c r="K294" s="178" t="s">
        <v>21</v>
      </c>
      <c r="L294" s="41"/>
      <c r="M294" s="183" t="s">
        <v>21</v>
      </c>
      <c r="N294" s="184" t="s">
        <v>43</v>
      </c>
      <c r="O294" s="66"/>
      <c r="P294" s="185">
        <f>O294*H294</f>
        <v>0</v>
      </c>
      <c r="Q294" s="185">
        <v>0</v>
      </c>
      <c r="R294" s="185">
        <f>Q294*H294</f>
        <v>0</v>
      </c>
      <c r="S294" s="185">
        <v>5.94E-3</v>
      </c>
      <c r="T294" s="186">
        <f>S294*H294</f>
        <v>3.4214399999999996E-3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7" t="s">
        <v>237</v>
      </c>
      <c r="AT294" s="187" t="s">
        <v>150</v>
      </c>
      <c r="AU294" s="187" t="s">
        <v>81</v>
      </c>
      <c r="AY294" s="19" t="s">
        <v>147</v>
      </c>
      <c r="BE294" s="188">
        <f>IF(N294="základní",J294,0)</f>
        <v>0</v>
      </c>
      <c r="BF294" s="188">
        <f>IF(N294="snížená",J294,0)</f>
        <v>0</v>
      </c>
      <c r="BG294" s="188">
        <f>IF(N294="zákl. přenesená",J294,0)</f>
        <v>0</v>
      </c>
      <c r="BH294" s="188">
        <f>IF(N294="sníž. přenesená",J294,0)</f>
        <v>0</v>
      </c>
      <c r="BI294" s="188">
        <f>IF(N294="nulová",J294,0)</f>
        <v>0</v>
      </c>
      <c r="BJ294" s="19" t="s">
        <v>77</v>
      </c>
      <c r="BK294" s="188">
        <f>ROUND(I294*H294,2)</f>
        <v>0</v>
      </c>
      <c r="BL294" s="19" t="s">
        <v>237</v>
      </c>
      <c r="BM294" s="187" t="s">
        <v>487</v>
      </c>
    </row>
    <row r="295" spans="1:65" s="14" customFormat="1">
      <c r="B295" s="202"/>
      <c r="C295" s="203"/>
      <c r="D295" s="189" t="s">
        <v>157</v>
      </c>
      <c r="E295" s="204" t="s">
        <v>21</v>
      </c>
      <c r="F295" s="205" t="s">
        <v>635</v>
      </c>
      <c r="G295" s="203"/>
      <c r="H295" s="206">
        <v>0.57599999999999996</v>
      </c>
      <c r="I295" s="203"/>
      <c r="J295" s="203"/>
      <c r="K295" s="203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157</v>
      </c>
      <c r="AU295" s="211" t="s">
        <v>81</v>
      </c>
      <c r="AV295" s="14" t="s">
        <v>81</v>
      </c>
      <c r="AW295" s="14" t="s">
        <v>33</v>
      </c>
      <c r="AX295" s="14" t="s">
        <v>77</v>
      </c>
      <c r="AY295" s="211" t="s">
        <v>147</v>
      </c>
    </row>
    <row r="296" spans="1:65" s="2" customFormat="1" ht="16.5" customHeight="1">
      <c r="A296" s="36"/>
      <c r="B296" s="37"/>
      <c r="C296" s="176" t="s">
        <v>498</v>
      </c>
      <c r="D296" s="176" t="s">
        <v>150</v>
      </c>
      <c r="E296" s="177" t="s">
        <v>490</v>
      </c>
      <c r="F296" s="178" t="s">
        <v>491</v>
      </c>
      <c r="G296" s="179" t="s">
        <v>102</v>
      </c>
      <c r="H296" s="180">
        <v>59</v>
      </c>
      <c r="I296" s="181"/>
      <c r="J296" s="182">
        <f>ROUND(I296*H296,2)</f>
        <v>0</v>
      </c>
      <c r="K296" s="178" t="s">
        <v>21</v>
      </c>
      <c r="L296" s="41"/>
      <c r="M296" s="183" t="s">
        <v>21</v>
      </c>
      <c r="N296" s="184" t="s">
        <v>43</v>
      </c>
      <c r="O296" s="66"/>
      <c r="P296" s="185">
        <f>O296*H296</f>
        <v>0</v>
      </c>
      <c r="Q296" s="185">
        <v>0</v>
      </c>
      <c r="R296" s="185">
        <f>Q296*H296</f>
        <v>0</v>
      </c>
      <c r="S296" s="185">
        <v>2.2300000000000002E-3</v>
      </c>
      <c r="T296" s="186">
        <f>S296*H296</f>
        <v>0.13157000000000002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7" t="s">
        <v>237</v>
      </c>
      <c r="AT296" s="187" t="s">
        <v>150</v>
      </c>
      <c r="AU296" s="187" t="s">
        <v>81</v>
      </c>
      <c r="AY296" s="19" t="s">
        <v>147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19" t="s">
        <v>77</v>
      </c>
      <c r="BK296" s="188">
        <f>ROUND(I296*H296,2)</f>
        <v>0</v>
      </c>
      <c r="BL296" s="19" t="s">
        <v>237</v>
      </c>
      <c r="BM296" s="187" t="s">
        <v>492</v>
      </c>
    </row>
    <row r="297" spans="1:65" s="2" customFormat="1" ht="16.5" customHeight="1">
      <c r="A297" s="36"/>
      <c r="B297" s="37"/>
      <c r="C297" s="176" t="s">
        <v>502</v>
      </c>
      <c r="D297" s="176" t="s">
        <v>150</v>
      </c>
      <c r="E297" s="177" t="s">
        <v>636</v>
      </c>
      <c r="F297" s="178" t="s">
        <v>637</v>
      </c>
      <c r="G297" s="179" t="s">
        <v>102</v>
      </c>
      <c r="H297" s="180">
        <v>13</v>
      </c>
      <c r="I297" s="181"/>
      <c r="J297" s="182">
        <f>ROUND(I297*H297,2)</f>
        <v>0</v>
      </c>
      <c r="K297" s="178" t="s">
        <v>169</v>
      </c>
      <c r="L297" s="41"/>
      <c r="M297" s="183" t="s">
        <v>21</v>
      </c>
      <c r="N297" s="184" t="s">
        <v>43</v>
      </c>
      <c r="O297" s="66"/>
      <c r="P297" s="185">
        <f>O297*H297</f>
        <v>0</v>
      </c>
      <c r="Q297" s="185">
        <v>0</v>
      </c>
      <c r="R297" s="185">
        <f>Q297*H297</f>
        <v>0</v>
      </c>
      <c r="S297" s="185">
        <v>1.213E-2</v>
      </c>
      <c r="T297" s="186">
        <f>S297*H297</f>
        <v>0.15769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7" t="s">
        <v>237</v>
      </c>
      <c r="AT297" s="187" t="s">
        <v>150</v>
      </c>
      <c r="AU297" s="187" t="s">
        <v>81</v>
      </c>
      <c r="AY297" s="19" t="s">
        <v>147</v>
      </c>
      <c r="BE297" s="188">
        <f>IF(N297="základní",J297,0)</f>
        <v>0</v>
      </c>
      <c r="BF297" s="188">
        <f>IF(N297="snížená",J297,0)</f>
        <v>0</v>
      </c>
      <c r="BG297" s="188">
        <f>IF(N297="zákl. přenesená",J297,0)</f>
        <v>0</v>
      </c>
      <c r="BH297" s="188">
        <f>IF(N297="sníž. přenesená",J297,0)</f>
        <v>0</v>
      </c>
      <c r="BI297" s="188">
        <f>IF(N297="nulová",J297,0)</f>
        <v>0</v>
      </c>
      <c r="BJ297" s="19" t="s">
        <v>77</v>
      </c>
      <c r="BK297" s="188">
        <f>ROUND(I297*H297,2)</f>
        <v>0</v>
      </c>
      <c r="BL297" s="19" t="s">
        <v>237</v>
      </c>
      <c r="BM297" s="187" t="s">
        <v>638</v>
      </c>
    </row>
    <row r="298" spans="1:65" s="2" customFormat="1">
      <c r="A298" s="36"/>
      <c r="B298" s="37"/>
      <c r="C298" s="38"/>
      <c r="D298" s="212" t="s">
        <v>171</v>
      </c>
      <c r="E298" s="38"/>
      <c r="F298" s="213" t="s">
        <v>639</v>
      </c>
      <c r="G298" s="38"/>
      <c r="H298" s="38"/>
      <c r="I298" s="38"/>
      <c r="J298" s="38"/>
      <c r="K298" s="38"/>
      <c r="L298" s="41"/>
      <c r="M298" s="191"/>
      <c r="N298" s="192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171</v>
      </c>
      <c r="AU298" s="19" t="s">
        <v>81</v>
      </c>
    </row>
    <row r="299" spans="1:65" s="14" customFormat="1">
      <c r="B299" s="202"/>
      <c r="C299" s="203"/>
      <c r="D299" s="189" t="s">
        <v>157</v>
      </c>
      <c r="E299" s="204" t="s">
        <v>21</v>
      </c>
      <c r="F299" s="205" t="s">
        <v>537</v>
      </c>
      <c r="G299" s="203"/>
      <c r="H299" s="206">
        <v>13</v>
      </c>
      <c r="I299" s="203"/>
      <c r="J299" s="203"/>
      <c r="K299" s="203"/>
      <c r="L299" s="207"/>
      <c r="M299" s="208"/>
      <c r="N299" s="209"/>
      <c r="O299" s="209"/>
      <c r="P299" s="209"/>
      <c r="Q299" s="209"/>
      <c r="R299" s="209"/>
      <c r="S299" s="209"/>
      <c r="T299" s="210"/>
      <c r="AT299" s="211" t="s">
        <v>157</v>
      </c>
      <c r="AU299" s="211" t="s">
        <v>81</v>
      </c>
      <c r="AV299" s="14" t="s">
        <v>81</v>
      </c>
      <c r="AW299" s="14" t="s">
        <v>33</v>
      </c>
      <c r="AX299" s="14" t="s">
        <v>77</v>
      </c>
      <c r="AY299" s="211" t="s">
        <v>147</v>
      </c>
    </row>
    <row r="300" spans="1:65" s="2" customFormat="1" ht="16.5" customHeight="1">
      <c r="A300" s="36"/>
      <c r="B300" s="37"/>
      <c r="C300" s="176" t="s">
        <v>506</v>
      </c>
      <c r="D300" s="176" t="s">
        <v>150</v>
      </c>
      <c r="E300" s="177" t="s">
        <v>640</v>
      </c>
      <c r="F300" s="178" t="s">
        <v>641</v>
      </c>
      <c r="G300" s="179" t="s">
        <v>199</v>
      </c>
      <c r="H300" s="180">
        <v>1</v>
      </c>
      <c r="I300" s="181"/>
      <c r="J300" s="182">
        <f>ROUND(I300*H300,2)</f>
        <v>0</v>
      </c>
      <c r="K300" s="178" t="s">
        <v>21</v>
      </c>
      <c r="L300" s="41"/>
      <c r="M300" s="183" t="s">
        <v>21</v>
      </c>
      <c r="N300" s="184" t="s">
        <v>43</v>
      </c>
      <c r="O300" s="66"/>
      <c r="P300" s="185">
        <f>O300*H300</f>
        <v>0</v>
      </c>
      <c r="Q300" s="185">
        <v>5.0512140000000001E-3</v>
      </c>
      <c r="R300" s="185">
        <f>Q300*H300</f>
        <v>5.0512140000000001E-3</v>
      </c>
      <c r="S300" s="185">
        <v>0</v>
      </c>
      <c r="T300" s="186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7" t="s">
        <v>237</v>
      </c>
      <c r="AT300" s="187" t="s">
        <v>150</v>
      </c>
      <c r="AU300" s="187" t="s">
        <v>81</v>
      </c>
      <c r="AY300" s="19" t="s">
        <v>147</v>
      </c>
      <c r="BE300" s="188">
        <f>IF(N300="základní",J300,0)</f>
        <v>0</v>
      </c>
      <c r="BF300" s="188">
        <f>IF(N300="snížená",J300,0)</f>
        <v>0</v>
      </c>
      <c r="BG300" s="188">
        <f>IF(N300="zákl. přenesená",J300,0)</f>
        <v>0</v>
      </c>
      <c r="BH300" s="188">
        <f>IF(N300="sníž. přenesená",J300,0)</f>
        <v>0</v>
      </c>
      <c r="BI300" s="188">
        <f>IF(N300="nulová",J300,0)</f>
        <v>0</v>
      </c>
      <c r="BJ300" s="19" t="s">
        <v>77</v>
      </c>
      <c r="BK300" s="188">
        <f>ROUND(I300*H300,2)</f>
        <v>0</v>
      </c>
      <c r="BL300" s="19" t="s">
        <v>237</v>
      </c>
      <c r="BM300" s="187" t="s">
        <v>642</v>
      </c>
    </row>
    <row r="301" spans="1:65" s="2" customFormat="1" ht="48.75">
      <c r="A301" s="36"/>
      <c r="B301" s="37"/>
      <c r="C301" s="38"/>
      <c r="D301" s="189" t="s">
        <v>155</v>
      </c>
      <c r="E301" s="38"/>
      <c r="F301" s="190" t="s">
        <v>497</v>
      </c>
      <c r="G301" s="38"/>
      <c r="H301" s="38"/>
      <c r="I301" s="38"/>
      <c r="J301" s="38"/>
      <c r="K301" s="38"/>
      <c r="L301" s="41"/>
      <c r="M301" s="191"/>
      <c r="N301" s="192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155</v>
      </c>
      <c r="AU301" s="19" t="s">
        <v>81</v>
      </c>
    </row>
    <row r="302" spans="1:65" s="2" customFormat="1" ht="24.2" customHeight="1">
      <c r="A302" s="36"/>
      <c r="B302" s="37"/>
      <c r="C302" s="176" t="s">
        <v>643</v>
      </c>
      <c r="D302" s="176" t="s">
        <v>150</v>
      </c>
      <c r="E302" s="177" t="s">
        <v>499</v>
      </c>
      <c r="F302" s="178" t="s">
        <v>500</v>
      </c>
      <c r="G302" s="179" t="s">
        <v>102</v>
      </c>
      <c r="H302" s="180">
        <v>59</v>
      </c>
      <c r="I302" s="181"/>
      <c r="J302" s="182">
        <f>ROUND(I302*H302,2)</f>
        <v>0</v>
      </c>
      <c r="K302" s="178" t="s">
        <v>21</v>
      </c>
      <c r="L302" s="41"/>
      <c r="M302" s="183" t="s">
        <v>21</v>
      </c>
      <c r="N302" s="184" t="s">
        <v>43</v>
      </c>
      <c r="O302" s="66"/>
      <c r="P302" s="185">
        <f>O302*H302</f>
        <v>0</v>
      </c>
      <c r="Q302" s="185">
        <v>2.5200000000000001E-3</v>
      </c>
      <c r="R302" s="185">
        <f>Q302*H302</f>
        <v>0.14868000000000001</v>
      </c>
      <c r="S302" s="185">
        <v>0</v>
      </c>
      <c r="T302" s="186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7" t="s">
        <v>237</v>
      </c>
      <c r="AT302" s="187" t="s">
        <v>150</v>
      </c>
      <c r="AU302" s="187" t="s">
        <v>81</v>
      </c>
      <c r="AY302" s="19" t="s">
        <v>147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19" t="s">
        <v>77</v>
      </c>
      <c r="BK302" s="188">
        <f>ROUND(I302*H302,2)</f>
        <v>0</v>
      </c>
      <c r="BL302" s="19" t="s">
        <v>237</v>
      </c>
      <c r="BM302" s="187" t="s">
        <v>501</v>
      </c>
    </row>
    <row r="303" spans="1:65" s="2" customFormat="1" ht="16.5" customHeight="1">
      <c r="A303" s="36"/>
      <c r="B303" s="37"/>
      <c r="C303" s="176" t="s">
        <v>644</v>
      </c>
      <c r="D303" s="176" t="s">
        <v>150</v>
      </c>
      <c r="E303" s="177" t="s">
        <v>503</v>
      </c>
      <c r="F303" s="178" t="s">
        <v>504</v>
      </c>
      <c r="G303" s="179" t="s">
        <v>199</v>
      </c>
      <c r="H303" s="180">
        <v>18</v>
      </c>
      <c r="I303" s="181"/>
      <c r="J303" s="182">
        <f>ROUND(I303*H303,2)</f>
        <v>0</v>
      </c>
      <c r="K303" s="178" t="s">
        <v>21</v>
      </c>
      <c r="L303" s="41"/>
      <c r="M303" s="183" t="s">
        <v>21</v>
      </c>
      <c r="N303" s="184" t="s">
        <v>43</v>
      </c>
      <c r="O303" s="66"/>
      <c r="P303" s="185">
        <f>O303*H303</f>
        <v>0</v>
      </c>
      <c r="Q303" s="185">
        <v>0</v>
      </c>
      <c r="R303" s="185">
        <f>Q303*H303</f>
        <v>0</v>
      </c>
      <c r="S303" s="185">
        <v>0</v>
      </c>
      <c r="T303" s="186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7" t="s">
        <v>237</v>
      </c>
      <c r="AT303" s="187" t="s">
        <v>150</v>
      </c>
      <c r="AU303" s="187" t="s">
        <v>81</v>
      </c>
      <c r="AY303" s="19" t="s">
        <v>147</v>
      </c>
      <c r="BE303" s="188">
        <f>IF(N303="základní",J303,0)</f>
        <v>0</v>
      </c>
      <c r="BF303" s="188">
        <f>IF(N303="snížená",J303,0)</f>
        <v>0</v>
      </c>
      <c r="BG303" s="188">
        <f>IF(N303="zákl. přenesená",J303,0)</f>
        <v>0</v>
      </c>
      <c r="BH303" s="188">
        <f>IF(N303="sníž. přenesená",J303,0)</f>
        <v>0</v>
      </c>
      <c r="BI303" s="188">
        <f>IF(N303="nulová",J303,0)</f>
        <v>0</v>
      </c>
      <c r="BJ303" s="19" t="s">
        <v>77</v>
      </c>
      <c r="BK303" s="188">
        <f>ROUND(I303*H303,2)</f>
        <v>0</v>
      </c>
      <c r="BL303" s="19" t="s">
        <v>237</v>
      </c>
      <c r="BM303" s="187" t="s">
        <v>505</v>
      </c>
    </row>
    <row r="304" spans="1:65" s="2" customFormat="1" ht="24.2" customHeight="1">
      <c r="A304" s="36"/>
      <c r="B304" s="37"/>
      <c r="C304" s="176" t="s">
        <v>645</v>
      </c>
      <c r="D304" s="176" t="s">
        <v>150</v>
      </c>
      <c r="E304" s="177" t="s">
        <v>646</v>
      </c>
      <c r="F304" s="178" t="s">
        <v>647</v>
      </c>
      <c r="G304" s="179" t="s">
        <v>317</v>
      </c>
      <c r="H304" s="180">
        <v>0.154</v>
      </c>
      <c r="I304" s="181"/>
      <c r="J304" s="182">
        <f>ROUND(I304*H304,2)</f>
        <v>0</v>
      </c>
      <c r="K304" s="178" t="s">
        <v>169</v>
      </c>
      <c r="L304" s="41"/>
      <c r="M304" s="183" t="s">
        <v>21</v>
      </c>
      <c r="N304" s="184" t="s">
        <v>43</v>
      </c>
      <c r="O304" s="66"/>
      <c r="P304" s="185">
        <f>O304*H304</f>
        <v>0</v>
      </c>
      <c r="Q304" s="185">
        <v>0</v>
      </c>
      <c r="R304" s="185">
        <f>Q304*H304</f>
        <v>0</v>
      </c>
      <c r="S304" s="185">
        <v>0</v>
      </c>
      <c r="T304" s="186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7" t="s">
        <v>237</v>
      </c>
      <c r="AT304" s="187" t="s">
        <v>150</v>
      </c>
      <c r="AU304" s="187" t="s">
        <v>81</v>
      </c>
      <c r="AY304" s="19" t="s">
        <v>147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19" t="s">
        <v>77</v>
      </c>
      <c r="BK304" s="188">
        <f>ROUND(I304*H304,2)</f>
        <v>0</v>
      </c>
      <c r="BL304" s="19" t="s">
        <v>237</v>
      </c>
      <c r="BM304" s="187" t="s">
        <v>648</v>
      </c>
    </row>
    <row r="305" spans="1:65" s="2" customFormat="1">
      <c r="A305" s="36"/>
      <c r="B305" s="37"/>
      <c r="C305" s="38"/>
      <c r="D305" s="212" t="s">
        <v>171</v>
      </c>
      <c r="E305" s="38"/>
      <c r="F305" s="213" t="s">
        <v>649</v>
      </c>
      <c r="G305" s="38"/>
      <c r="H305" s="38"/>
      <c r="I305" s="38"/>
      <c r="J305" s="38"/>
      <c r="K305" s="38"/>
      <c r="L305" s="41"/>
      <c r="M305" s="191"/>
      <c r="N305" s="192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171</v>
      </c>
      <c r="AU305" s="19" t="s">
        <v>81</v>
      </c>
    </row>
    <row r="306" spans="1:65" s="12" customFormat="1" ht="22.9" customHeight="1">
      <c r="B306" s="160"/>
      <c r="C306" s="161"/>
      <c r="D306" s="162" t="s">
        <v>71</v>
      </c>
      <c r="E306" s="174" t="s">
        <v>650</v>
      </c>
      <c r="F306" s="174" t="s">
        <v>651</v>
      </c>
      <c r="G306" s="161"/>
      <c r="H306" s="161"/>
      <c r="I306" s="161"/>
      <c r="J306" s="175">
        <f>BK306</f>
        <v>0</v>
      </c>
      <c r="K306" s="161"/>
      <c r="L306" s="166"/>
      <c r="M306" s="167"/>
      <c r="N306" s="168"/>
      <c r="O306" s="168"/>
      <c r="P306" s="169">
        <f>SUM(P307:P312)</f>
        <v>0</v>
      </c>
      <c r="Q306" s="168"/>
      <c r="R306" s="169">
        <f>SUM(R307:R312)</f>
        <v>0</v>
      </c>
      <c r="S306" s="168"/>
      <c r="T306" s="170">
        <f>SUM(T307:T312)</f>
        <v>17.359659000000001</v>
      </c>
      <c r="AR306" s="171" t="s">
        <v>81</v>
      </c>
      <c r="AT306" s="172" t="s">
        <v>71</v>
      </c>
      <c r="AU306" s="172" t="s">
        <v>77</v>
      </c>
      <c r="AY306" s="171" t="s">
        <v>147</v>
      </c>
      <c r="BK306" s="173">
        <f>SUM(BK307:BK312)</f>
        <v>0</v>
      </c>
    </row>
    <row r="307" spans="1:65" s="2" customFormat="1" ht="16.5" customHeight="1">
      <c r="A307" s="36"/>
      <c r="B307" s="37"/>
      <c r="C307" s="176" t="s">
        <v>652</v>
      </c>
      <c r="D307" s="176" t="s">
        <v>150</v>
      </c>
      <c r="E307" s="177" t="s">
        <v>653</v>
      </c>
      <c r="F307" s="178" t="s">
        <v>654</v>
      </c>
      <c r="G307" s="179" t="s">
        <v>94</v>
      </c>
      <c r="H307" s="180">
        <v>124.44199999999999</v>
      </c>
      <c r="I307" s="181"/>
      <c r="J307" s="182">
        <f>ROUND(I307*H307,2)</f>
        <v>0</v>
      </c>
      <c r="K307" s="178" t="s">
        <v>169</v>
      </c>
      <c r="L307" s="41"/>
      <c r="M307" s="183" t="s">
        <v>21</v>
      </c>
      <c r="N307" s="184" t="s">
        <v>43</v>
      </c>
      <c r="O307" s="66"/>
      <c r="P307" s="185">
        <f>O307*H307</f>
        <v>0</v>
      </c>
      <c r="Q307" s="185">
        <v>0</v>
      </c>
      <c r="R307" s="185">
        <f>Q307*H307</f>
        <v>0</v>
      </c>
      <c r="S307" s="185">
        <v>0.13950000000000001</v>
      </c>
      <c r="T307" s="186">
        <f>S307*H307</f>
        <v>17.359659000000001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7" t="s">
        <v>237</v>
      </c>
      <c r="AT307" s="187" t="s">
        <v>150</v>
      </c>
      <c r="AU307" s="187" t="s">
        <v>81</v>
      </c>
      <c r="AY307" s="19" t="s">
        <v>147</v>
      </c>
      <c r="BE307" s="188">
        <f>IF(N307="základní",J307,0)</f>
        <v>0</v>
      </c>
      <c r="BF307" s="188">
        <f>IF(N307="snížená",J307,0)</f>
        <v>0</v>
      </c>
      <c r="BG307" s="188">
        <f>IF(N307="zákl. přenesená",J307,0)</f>
        <v>0</v>
      </c>
      <c r="BH307" s="188">
        <f>IF(N307="sníž. přenesená",J307,0)</f>
        <v>0</v>
      </c>
      <c r="BI307" s="188">
        <f>IF(N307="nulová",J307,0)</f>
        <v>0</v>
      </c>
      <c r="BJ307" s="19" t="s">
        <v>77</v>
      </c>
      <c r="BK307" s="188">
        <f>ROUND(I307*H307,2)</f>
        <v>0</v>
      </c>
      <c r="BL307" s="19" t="s">
        <v>237</v>
      </c>
      <c r="BM307" s="187" t="s">
        <v>655</v>
      </c>
    </row>
    <row r="308" spans="1:65" s="2" customFormat="1">
      <c r="A308" s="36"/>
      <c r="B308" s="37"/>
      <c r="C308" s="38"/>
      <c r="D308" s="212" t="s">
        <v>171</v>
      </c>
      <c r="E308" s="38"/>
      <c r="F308" s="213" t="s">
        <v>656</v>
      </c>
      <c r="G308" s="38"/>
      <c r="H308" s="38"/>
      <c r="I308" s="38"/>
      <c r="J308" s="38"/>
      <c r="K308" s="38"/>
      <c r="L308" s="41"/>
      <c r="M308" s="191"/>
      <c r="N308" s="192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171</v>
      </c>
      <c r="AU308" s="19" t="s">
        <v>81</v>
      </c>
    </row>
    <row r="309" spans="1:65" s="14" customFormat="1">
      <c r="B309" s="202"/>
      <c r="C309" s="203"/>
      <c r="D309" s="189" t="s">
        <v>157</v>
      </c>
      <c r="E309" s="204" t="s">
        <v>21</v>
      </c>
      <c r="F309" s="205" t="s">
        <v>657</v>
      </c>
      <c r="G309" s="203"/>
      <c r="H309" s="206">
        <v>126.57599999999999</v>
      </c>
      <c r="I309" s="203"/>
      <c r="J309" s="203"/>
      <c r="K309" s="203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157</v>
      </c>
      <c r="AU309" s="211" t="s">
        <v>81</v>
      </c>
      <c r="AV309" s="14" t="s">
        <v>81</v>
      </c>
      <c r="AW309" s="14" t="s">
        <v>33</v>
      </c>
      <c r="AX309" s="14" t="s">
        <v>72</v>
      </c>
      <c r="AY309" s="211" t="s">
        <v>147</v>
      </c>
    </row>
    <row r="310" spans="1:65" s="14" customFormat="1">
      <c r="B310" s="202"/>
      <c r="C310" s="203"/>
      <c r="D310" s="189" t="s">
        <v>157</v>
      </c>
      <c r="E310" s="204" t="s">
        <v>21</v>
      </c>
      <c r="F310" s="205" t="s">
        <v>658</v>
      </c>
      <c r="G310" s="203"/>
      <c r="H310" s="206">
        <v>-2.1339999999999999</v>
      </c>
      <c r="I310" s="203"/>
      <c r="J310" s="203"/>
      <c r="K310" s="203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157</v>
      </c>
      <c r="AU310" s="211" t="s">
        <v>81</v>
      </c>
      <c r="AV310" s="14" t="s">
        <v>81</v>
      </c>
      <c r="AW310" s="14" t="s">
        <v>33</v>
      </c>
      <c r="AX310" s="14" t="s">
        <v>72</v>
      </c>
      <c r="AY310" s="211" t="s">
        <v>147</v>
      </c>
    </row>
    <row r="311" spans="1:65" s="16" customFormat="1">
      <c r="B311" s="234"/>
      <c r="C311" s="235"/>
      <c r="D311" s="189" t="s">
        <v>157</v>
      </c>
      <c r="E311" s="236" t="s">
        <v>512</v>
      </c>
      <c r="F311" s="237" t="s">
        <v>390</v>
      </c>
      <c r="G311" s="235"/>
      <c r="H311" s="238">
        <v>124.44199999999999</v>
      </c>
      <c r="I311" s="235"/>
      <c r="J311" s="235"/>
      <c r="K311" s="235"/>
      <c r="L311" s="239"/>
      <c r="M311" s="240"/>
      <c r="N311" s="241"/>
      <c r="O311" s="241"/>
      <c r="P311" s="241"/>
      <c r="Q311" s="241"/>
      <c r="R311" s="241"/>
      <c r="S311" s="241"/>
      <c r="T311" s="242"/>
      <c r="AT311" s="243" t="s">
        <v>157</v>
      </c>
      <c r="AU311" s="243" t="s">
        <v>81</v>
      </c>
      <c r="AV311" s="16" t="s">
        <v>84</v>
      </c>
      <c r="AW311" s="16" t="s">
        <v>33</v>
      </c>
      <c r="AX311" s="16" t="s">
        <v>72</v>
      </c>
      <c r="AY311" s="243" t="s">
        <v>147</v>
      </c>
    </row>
    <row r="312" spans="1:65" s="15" customFormat="1">
      <c r="B312" s="224"/>
      <c r="C312" s="225"/>
      <c r="D312" s="189" t="s">
        <v>157</v>
      </c>
      <c r="E312" s="226" t="s">
        <v>21</v>
      </c>
      <c r="F312" s="227" t="s">
        <v>208</v>
      </c>
      <c r="G312" s="225"/>
      <c r="H312" s="228">
        <v>124.44199999999999</v>
      </c>
      <c r="I312" s="225"/>
      <c r="J312" s="225"/>
      <c r="K312" s="225"/>
      <c r="L312" s="229"/>
      <c r="M312" s="248"/>
      <c r="N312" s="249"/>
      <c r="O312" s="249"/>
      <c r="P312" s="249"/>
      <c r="Q312" s="249"/>
      <c r="R312" s="249"/>
      <c r="S312" s="249"/>
      <c r="T312" s="250"/>
      <c r="AT312" s="233" t="s">
        <v>157</v>
      </c>
      <c r="AU312" s="233" t="s">
        <v>81</v>
      </c>
      <c r="AV312" s="15" t="s">
        <v>153</v>
      </c>
      <c r="AW312" s="15" t="s">
        <v>33</v>
      </c>
      <c r="AX312" s="15" t="s">
        <v>77</v>
      </c>
      <c r="AY312" s="233" t="s">
        <v>147</v>
      </c>
    </row>
    <row r="313" spans="1:65" s="2" customFormat="1" ht="6.95" customHeight="1">
      <c r="A313" s="36"/>
      <c r="B313" s="49"/>
      <c r="C313" s="50"/>
      <c r="D313" s="50"/>
      <c r="E313" s="50"/>
      <c r="F313" s="50"/>
      <c r="G313" s="50"/>
      <c r="H313" s="50"/>
      <c r="I313" s="50"/>
      <c r="J313" s="50"/>
      <c r="K313" s="50"/>
      <c r="L313" s="41"/>
      <c r="M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</row>
  </sheetData>
  <sheetProtection algorithmName="SHA-512" hashValue="O8ZF+cCNhtyG5OwZ5s7eg2/xOuHjCjfMFnmusLxZCeYaNKtAOoS5b4MquS3rSFWYcBR8QAtpYKSysRjICy6Omg==" saltValue="VMdjVblq8fxXxpJS87D+oQ==" spinCount="100000" sheet="1" objects="1" scenarios="1" selectLockedCells="1" autoFilter="0"/>
  <autoFilter ref="C88:K312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100" r:id="rId1"/>
    <hyperlink ref="F107" r:id="rId2"/>
    <hyperlink ref="F110" r:id="rId3"/>
    <hyperlink ref="F115" r:id="rId4"/>
    <hyperlink ref="F118" r:id="rId5"/>
    <hyperlink ref="F129" r:id="rId6"/>
    <hyperlink ref="F131" r:id="rId7"/>
    <hyperlink ref="F135" r:id="rId8"/>
    <hyperlink ref="F138" r:id="rId9"/>
    <hyperlink ref="F141" r:id="rId10"/>
    <hyperlink ref="F146" r:id="rId11"/>
    <hyperlink ref="F149" r:id="rId12"/>
    <hyperlink ref="F152" r:id="rId13"/>
    <hyperlink ref="F156" r:id="rId14"/>
    <hyperlink ref="F159" r:id="rId15"/>
    <hyperlink ref="F162" r:id="rId16"/>
    <hyperlink ref="F166" r:id="rId17"/>
    <hyperlink ref="F169" r:id="rId18"/>
    <hyperlink ref="F172" r:id="rId19"/>
    <hyperlink ref="F176" r:id="rId20"/>
    <hyperlink ref="F179" r:id="rId21"/>
    <hyperlink ref="F183" r:id="rId22"/>
    <hyperlink ref="F186" r:id="rId23"/>
    <hyperlink ref="F192" r:id="rId24"/>
    <hyperlink ref="F196" r:id="rId25"/>
    <hyperlink ref="F200" r:id="rId26"/>
    <hyperlink ref="F202" r:id="rId27"/>
    <hyperlink ref="F204" r:id="rId28"/>
    <hyperlink ref="F207" r:id="rId29"/>
    <hyperlink ref="F210" r:id="rId30"/>
    <hyperlink ref="F213" r:id="rId31"/>
    <hyperlink ref="F216" r:id="rId32"/>
    <hyperlink ref="F220" r:id="rId33"/>
    <hyperlink ref="F224" r:id="rId34"/>
    <hyperlink ref="F229" r:id="rId35"/>
    <hyperlink ref="F236" r:id="rId36"/>
    <hyperlink ref="F241" r:id="rId37"/>
    <hyperlink ref="F246" r:id="rId38"/>
    <hyperlink ref="F249" r:id="rId39"/>
    <hyperlink ref="F254" r:id="rId40"/>
    <hyperlink ref="F263" r:id="rId41"/>
    <hyperlink ref="F271" r:id="rId42"/>
    <hyperlink ref="F279" r:id="rId43"/>
    <hyperlink ref="F282" r:id="rId44"/>
    <hyperlink ref="F288" r:id="rId45"/>
    <hyperlink ref="F291" r:id="rId46"/>
    <hyperlink ref="F298" r:id="rId47"/>
    <hyperlink ref="F305" r:id="rId48"/>
    <hyperlink ref="F308" r:id="rId4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0"/>
  <sheetViews>
    <sheetView showGridLines="0" topLeftCell="A121" workbookViewId="0">
      <selection activeCell="I117" sqref="I1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9" t="s">
        <v>86</v>
      </c>
      <c r="AZ2" s="103" t="s">
        <v>92</v>
      </c>
      <c r="BA2" s="103" t="s">
        <v>93</v>
      </c>
      <c r="BB2" s="103" t="s">
        <v>94</v>
      </c>
      <c r="BC2" s="103" t="s">
        <v>436</v>
      </c>
      <c r="BD2" s="103" t="s">
        <v>81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81</v>
      </c>
      <c r="AZ3" s="103" t="s">
        <v>96</v>
      </c>
      <c r="BA3" s="103" t="s">
        <v>97</v>
      </c>
      <c r="BB3" s="103" t="s">
        <v>94</v>
      </c>
      <c r="BC3" s="103" t="s">
        <v>98</v>
      </c>
      <c r="BD3" s="103" t="s">
        <v>81</v>
      </c>
    </row>
    <row r="4" spans="1:56" s="1" customFormat="1" ht="24.95" customHeight="1">
      <c r="B4" s="22"/>
      <c r="D4" s="106" t="s">
        <v>99</v>
      </c>
      <c r="L4" s="22"/>
      <c r="M4" s="107" t="s">
        <v>10</v>
      </c>
      <c r="AT4" s="19" t="s">
        <v>4</v>
      </c>
      <c r="AZ4" s="103" t="s">
        <v>100</v>
      </c>
      <c r="BA4" s="103" t="s">
        <v>101</v>
      </c>
      <c r="BB4" s="103" t="s">
        <v>102</v>
      </c>
      <c r="BC4" s="103" t="s">
        <v>511</v>
      </c>
      <c r="BD4" s="103" t="s">
        <v>81</v>
      </c>
    </row>
    <row r="5" spans="1:56" s="1" customFormat="1" ht="6.95" customHeight="1">
      <c r="B5" s="22"/>
      <c r="L5" s="22"/>
      <c r="AZ5" s="103" t="s">
        <v>104</v>
      </c>
      <c r="BA5" s="103" t="s">
        <v>105</v>
      </c>
      <c r="BB5" s="103" t="s">
        <v>94</v>
      </c>
      <c r="BC5" s="103" t="s">
        <v>436</v>
      </c>
      <c r="BD5" s="103" t="s">
        <v>81</v>
      </c>
    </row>
    <row r="6" spans="1:56" s="1" customFormat="1" ht="12" customHeight="1">
      <c r="B6" s="22"/>
      <c r="D6" s="108" t="s">
        <v>16</v>
      </c>
      <c r="L6" s="22"/>
      <c r="AZ6" s="103" t="s">
        <v>106</v>
      </c>
      <c r="BA6" s="103" t="s">
        <v>107</v>
      </c>
      <c r="BB6" s="103" t="s">
        <v>102</v>
      </c>
      <c r="BC6" s="103" t="s">
        <v>108</v>
      </c>
      <c r="BD6" s="103" t="s">
        <v>81</v>
      </c>
    </row>
    <row r="7" spans="1:56" s="1" customFormat="1" ht="16.5" customHeight="1">
      <c r="B7" s="22"/>
      <c r="E7" s="390" t="str">
        <f>'Rekapitulace stavby'!K6</f>
        <v>ZŠ Emy Destinnové a ZŠ nám. Svobody 2, Praha 6 - rekonstrukce teras</v>
      </c>
      <c r="F7" s="391"/>
      <c r="G7" s="391"/>
      <c r="H7" s="391"/>
      <c r="L7" s="22"/>
      <c r="AZ7" s="103" t="s">
        <v>659</v>
      </c>
      <c r="BA7" s="103" t="s">
        <v>85</v>
      </c>
      <c r="BB7" s="103" t="s">
        <v>94</v>
      </c>
      <c r="BC7" s="103" t="s">
        <v>514</v>
      </c>
      <c r="BD7" s="103" t="s">
        <v>81</v>
      </c>
    </row>
    <row r="8" spans="1:56" s="2" customFormat="1" ht="12" customHeight="1">
      <c r="A8" s="36"/>
      <c r="B8" s="41"/>
      <c r="C8" s="36"/>
      <c r="D8" s="108" t="s">
        <v>112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660</v>
      </c>
      <c r="BA8" s="103" t="s">
        <v>661</v>
      </c>
      <c r="BB8" s="103" t="s">
        <v>94</v>
      </c>
      <c r="BC8" s="103" t="s">
        <v>517</v>
      </c>
      <c r="BD8" s="103" t="s">
        <v>81</v>
      </c>
    </row>
    <row r="9" spans="1:56" s="2" customFormat="1" ht="16.5" customHeight="1">
      <c r="A9" s="36"/>
      <c r="B9" s="41"/>
      <c r="C9" s="36"/>
      <c r="D9" s="36"/>
      <c r="E9" s="392" t="s">
        <v>662</v>
      </c>
      <c r="F9" s="393"/>
      <c r="G9" s="393"/>
      <c r="H9" s="393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663</v>
      </c>
      <c r="BA9" s="103" t="s">
        <v>664</v>
      </c>
      <c r="BB9" s="103" t="s">
        <v>94</v>
      </c>
      <c r="BC9" s="103" t="s">
        <v>665</v>
      </c>
      <c r="BD9" s="103" t="s">
        <v>81</v>
      </c>
    </row>
    <row r="10" spans="1:5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03" t="s">
        <v>117</v>
      </c>
      <c r="BA10" s="103" t="s">
        <v>118</v>
      </c>
      <c r="BB10" s="103" t="s">
        <v>94</v>
      </c>
      <c r="BC10" s="103" t="s">
        <v>119</v>
      </c>
      <c r="BD10" s="103" t="s">
        <v>81</v>
      </c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19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Vyplň údaj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21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0" t="s">
        <v>27</v>
      </c>
      <c r="F15" s="36"/>
      <c r="G15" s="36"/>
      <c r="H15" s="36"/>
      <c r="I15" s="108" t="s">
        <v>28</v>
      </c>
      <c r="J15" s="110" t="s">
        <v>21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29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08" t="s">
        <v>28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31</v>
      </c>
      <c r="E20" s="36"/>
      <c r="F20" s="36"/>
      <c r="G20" s="36"/>
      <c r="H20" s="36"/>
      <c r="I20" s="108" t="s">
        <v>26</v>
      </c>
      <c r="J20" s="110" t="s">
        <v>21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32</v>
      </c>
      <c r="F21" s="36"/>
      <c r="G21" s="36"/>
      <c r="H21" s="36"/>
      <c r="I21" s="108" t="s">
        <v>28</v>
      </c>
      <c r="J21" s="110" t="s">
        <v>21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34</v>
      </c>
      <c r="E23" s="36"/>
      <c r="F23" s="36"/>
      <c r="G23" s="36"/>
      <c r="H23" s="36"/>
      <c r="I23" s="108" t="s">
        <v>26</v>
      </c>
      <c r="J23" s="110" t="s">
        <v>21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35</v>
      </c>
      <c r="F24" s="36"/>
      <c r="G24" s="36"/>
      <c r="H24" s="36"/>
      <c r="I24" s="108" t="s">
        <v>28</v>
      </c>
      <c r="J24" s="110" t="s">
        <v>21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36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96" t="s">
        <v>21</v>
      </c>
      <c r="F27" s="396"/>
      <c r="G27" s="396"/>
      <c r="H27" s="39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38</v>
      </c>
      <c r="E30" s="36"/>
      <c r="F30" s="36"/>
      <c r="G30" s="36"/>
      <c r="H30" s="36"/>
      <c r="I30" s="36"/>
      <c r="J30" s="117">
        <f>ROUND(J89,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40</v>
      </c>
      <c r="G32" s="36"/>
      <c r="H32" s="36"/>
      <c r="I32" s="118" t="s">
        <v>39</v>
      </c>
      <c r="J32" s="118" t="s">
        <v>41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42</v>
      </c>
      <c r="E33" s="108" t="s">
        <v>43</v>
      </c>
      <c r="F33" s="120">
        <f>ROUND((SUM(BE89:BE329)),  2)</f>
        <v>0</v>
      </c>
      <c r="G33" s="36"/>
      <c r="H33" s="36"/>
      <c r="I33" s="121">
        <v>0.21</v>
      </c>
      <c r="J33" s="120">
        <f>ROUND(((SUM(BE89:BE329))*I33),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44</v>
      </c>
      <c r="F34" s="120">
        <f>ROUND((SUM(BF89:BF329)),  2)</f>
        <v>0</v>
      </c>
      <c r="G34" s="36"/>
      <c r="H34" s="36"/>
      <c r="I34" s="121">
        <v>0.15</v>
      </c>
      <c r="J34" s="120">
        <f>ROUND(((SUM(BF89:BF329))*I34),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45</v>
      </c>
      <c r="F35" s="120">
        <f>ROUND((SUM(BG89:BG329)),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46</v>
      </c>
      <c r="F36" s="120">
        <f>ROUND((SUM(BH89:BH329)),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47</v>
      </c>
      <c r="F37" s="120">
        <f>ROUND((SUM(BI89:BI329)),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120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ZŠ Emy Destinnové a ZŠ nám. Svobody 2, Praha 6 - rekonstrukce teras</v>
      </c>
      <c r="F48" s="389"/>
      <c r="G48" s="389"/>
      <c r="H48" s="389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112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6" t="str">
        <f>E9</f>
        <v>3 - Terasa 202</v>
      </c>
      <c r="F50" s="387"/>
      <c r="G50" s="387"/>
      <c r="H50" s="387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nám. Svobody 2, Praha 6</v>
      </c>
      <c r="G52" s="38"/>
      <c r="H52" s="38"/>
      <c r="I52" s="31" t="s">
        <v>24</v>
      </c>
      <c r="J52" s="61" t="str">
        <f>IF(J12="","",J12)</f>
        <v>Vyplň údaj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ÚMČ Praha 6, Čs. armády 60/23, 160 52 Praha 6</v>
      </c>
      <c r="G54" s="38"/>
      <c r="H54" s="38"/>
      <c r="I54" s="31" t="s">
        <v>31</v>
      </c>
      <c r="J54" s="34" t="str">
        <f>E21</f>
        <v>Ing.Vít Kocourek, Prosecká 683/115, 190 00 Praha 9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40.15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Tomáš Vašek, Sněhurčina 710, 460 15 Liberec 15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121</v>
      </c>
      <c r="D57" s="134"/>
      <c r="E57" s="134"/>
      <c r="F57" s="134"/>
      <c r="G57" s="134"/>
      <c r="H57" s="134"/>
      <c r="I57" s="134"/>
      <c r="J57" s="135" t="s">
        <v>122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70</v>
      </c>
      <c r="D59" s="38"/>
      <c r="E59" s="38"/>
      <c r="F59" s="38"/>
      <c r="G59" s="38"/>
      <c r="H59" s="38"/>
      <c r="I59" s="38"/>
      <c r="J59" s="79">
        <f>J89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123</v>
      </c>
    </row>
    <row r="60" spans="1:47" s="9" customFormat="1" ht="24.95" customHeight="1">
      <c r="B60" s="137"/>
      <c r="C60" s="138"/>
      <c r="D60" s="139" t="s">
        <v>124</v>
      </c>
      <c r="E60" s="140"/>
      <c r="F60" s="140"/>
      <c r="G60" s="140"/>
      <c r="H60" s="140"/>
      <c r="I60" s="140"/>
      <c r="J60" s="141">
        <f>J90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125</v>
      </c>
      <c r="E61" s="146"/>
      <c r="F61" s="146"/>
      <c r="G61" s="146"/>
      <c r="H61" s="146"/>
      <c r="I61" s="146"/>
      <c r="J61" s="147">
        <f>J91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126</v>
      </c>
      <c r="E62" s="146"/>
      <c r="F62" s="146"/>
      <c r="G62" s="146"/>
      <c r="H62" s="146"/>
      <c r="I62" s="146"/>
      <c r="J62" s="147">
        <f>J125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127</v>
      </c>
      <c r="E63" s="146"/>
      <c r="F63" s="146"/>
      <c r="G63" s="146"/>
      <c r="H63" s="146"/>
      <c r="I63" s="146"/>
      <c r="J63" s="147">
        <f>J203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128</v>
      </c>
      <c r="E64" s="146"/>
      <c r="F64" s="146"/>
      <c r="G64" s="146"/>
      <c r="H64" s="146"/>
      <c r="I64" s="146"/>
      <c r="J64" s="147">
        <f>J226</f>
        <v>0</v>
      </c>
      <c r="K64" s="144"/>
      <c r="L64" s="148"/>
    </row>
    <row r="65" spans="1:31" s="9" customFormat="1" ht="24.95" customHeight="1">
      <c r="B65" s="137"/>
      <c r="C65" s="138"/>
      <c r="D65" s="139" t="s">
        <v>129</v>
      </c>
      <c r="E65" s="140"/>
      <c r="F65" s="140"/>
      <c r="G65" s="140"/>
      <c r="H65" s="140"/>
      <c r="I65" s="140"/>
      <c r="J65" s="141">
        <f>J229</f>
        <v>0</v>
      </c>
      <c r="K65" s="138"/>
      <c r="L65" s="142"/>
    </row>
    <row r="66" spans="1:31" s="10" customFormat="1" ht="19.899999999999999" customHeight="1">
      <c r="B66" s="143"/>
      <c r="C66" s="144"/>
      <c r="D66" s="145" t="s">
        <v>130</v>
      </c>
      <c r="E66" s="146"/>
      <c r="F66" s="146"/>
      <c r="G66" s="146"/>
      <c r="H66" s="146"/>
      <c r="I66" s="146"/>
      <c r="J66" s="147">
        <f>J230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522</v>
      </c>
      <c r="E67" s="146"/>
      <c r="F67" s="146"/>
      <c r="G67" s="146"/>
      <c r="H67" s="146"/>
      <c r="I67" s="146"/>
      <c r="J67" s="147">
        <f>J298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131</v>
      </c>
      <c r="E68" s="146"/>
      <c r="F68" s="146"/>
      <c r="G68" s="146"/>
      <c r="H68" s="146"/>
      <c r="I68" s="146"/>
      <c r="J68" s="147">
        <f>J306</f>
        <v>0</v>
      </c>
      <c r="K68" s="144"/>
      <c r="L68" s="148"/>
    </row>
    <row r="69" spans="1:31" s="10" customFormat="1" ht="19.899999999999999" customHeight="1">
      <c r="B69" s="143"/>
      <c r="C69" s="144"/>
      <c r="D69" s="145" t="s">
        <v>523</v>
      </c>
      <c r="E69" s="146"/>
      <c r="F69" s="146"/>
      <c r="G69" s="146"/>
      <c r="H69" s="146"/>
      <c r="I69" s="146"/>
      <c r="J69" s="147">
        <f>J323</f>
        <v>0</v>
      </c>
      <c r="K69" s="144"/>
      <c r="L69" s="148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132</v>
      </c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88" t="str">
        <f>E7</f>
        <v>ZŠ Emy Destinnové a ZŠ nám. Svobody 2, Praha 6 - rekonstrukce teras</v>
      </c>
      <c r="F79" s="389"/>
      <c r="G79" s="389"/>
      <c r="H79" s="389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112</v>
      </c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76" t="str">
        <f>E9</f>
        <v>3 - Terasa 202</v>
      </c>
      <c r="F81" s="387"/>
      <c r="G81" s="387"/>
      <c r="H81" s="387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22</v>
      </c>
      <c r="D83" s="38"/>
      <c r="E83" s="38"/>
      <c r="F83" s="29" t="str">
        <f>F12</f>
        <v>nám. Svobody 2, Praha 6</v>
      </c>
      <c r="G83" s="38"/>
      <c r="H83" s="38"/>
      <c r="I83" s="31" t="s">
        <v>24</v>
      </c>
      <c r="J83" s="61" t="str">
        <f>IF(J12="","",J12)</f>
        <v>Vyplň údaj</v>
      </c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40.15" customHeight="1">
      <c r="A85" s="36"/>
      <c r="B85" s="37"/>
      <c r="C85" s="31" t="s">
        <v>25</v>
      </c>
      <c r="D85" s="38"/>
      <c r="E85" s="38"/>
      <c r="F85" s="29" t="str">
        <f>E15</f>
        <v>ÚMČ Praha 6, Čs. armády 60/23, 160 52 Praha 6</v>
      </c>
      <c r="G85" s="38"/>
      <c r="H85" s="38"/>
      <c r="I85" s="31" t="s">
        <v>31</v>
      </c>
      <c r="J85" s="34" t="str">
        <f>E21</f>
        <v>Ing.Vít Kocourek, Prosecká 683/115, 190 00 Praha 9</v>
      </c>
      <c r="K85" s="38"/>
      <c r="L85" s="10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40.15" customHeight="1">
      <c r="A86" s="36"/>
      <c r="B86" s="37"/>
      <c r="C86" s="31" t="s">
        <v>29</v>
      </c>
      <c r="D86" s="38"/>
      <c r="E86" s="38"/>
      <c r="F86" s="29" t="str">
        <f>IF(E18="","",E18)</f>
        <v>Vyplň údaj</v>
      </c>
      <c r="G86" s="38"/>
      <c r="H86" s="38"/>
      <c r="I86" s="31" t="s">
        <v>34</v>
      </c>
      <c r="J86" s="34" t="str">
        <f>E24</f>
        <v>Tomáš Vašek, Sněhurčina 710, 460 15 Liberec 15</v>
      </c>
      <c r="K86" s="38"/>
      <c r="L86" s="109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9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49"/>
      <c r="B88" s="150"/>
      <c r="C88" s="151" t="s">
        <v>133</v>
      </c>
      <c r="D88" s="152" t="s">
        <v>57</v>
      </c>
      <c r="E88" s="152" t="s">
        <v>53</v>
      </c>
      <c r="F88" s="152" t="s">
        <v>54</v>
      </c>
      <c r="G88" s="152" t="s">
        <v>134</v>
      </c>
      <c r="H88" s="152" t="s">
        <v>135</v>
      </c>
      <c r="I88" s="152" t="s">
        <v>136</v>
      </c>
      <c r="J88" s="152" t="s">
        <v>122</v>
      </c>
      <c r="K88" s="153" t="s">
        <v>137</v>
      </c>
      <c r="L88" s="154"/>
      <c r="M88" s="70" t="s">
        <v>21</v>
      </c>
      <c r="N88" s="71" t="s">
        <v>42</v>
      </c>
      <c r="O88" s="71" t="s">
        <v>138</v>
      </c>
      <c r="P88" s="71" t="s">
        <v>139</v>
      </c>
      <c r="Q88" s="71" t="s">
        <v>140</v>
      </c>
      <c r="R88" s="71" t="s">
        <v>141</v>
      </c>
      <c r="S88" s="71" t="s">
        <v>142</v>
      </c>
      <c r="T88" s="72" t="s">
        <v>143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9" customHeight="1">
      <c r="A89" s="36"/>
      <c r="B89" s="37"/>
      <c r="C89" s="77" t="s">
        <v>144</v>
      </c>
      <c r="D89" s="38"/>
      <c r="E89" s="38"/>
      <c r="F89" s="38"/>
      <c r="G89" s="38"/>
      <c r="H89" s="38"/>
      <c r="I89" s="38"/>
      <c r="J89" s="155">
        <f>BK89</f>
        <v>0</v>
      </c>
      <c r="K89" s="38"/>
      <c r="L89" s="41"/>
      <c r="M89" s="73"/>
      <c r="N89" s="156"/>
      <c r="O89" s="74"/>
      <c r="P89" s="157">
        <f>P90+P229</f>
        <v>0</v>
      </c>
      <c r="Q89" s="74"/>
      <c r="R89" s="157">
        <f>R90+R229</f>
        <v>53.042379844000003</v>
      </c>
      <c r="S89" s="74"/>
      <c r="T89" s="158">
        <f>T90+T229</f>
        <v>77.480050239999997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71</v>
      </c>
      <c r="AU89" s="19" t="s">
        <v>123</v>
      </c>
      <c r="BK89" s="159">
        <f>BK90+BK229</f>
        <v>0</v>
      </c>
    </row>
    <row r="90" spans="1:65" s="12" customFormat="1" ht="25.9" customHeight="1">
      <c r="B90" s="160"/>
      <c r="C90" s="161"/>
      <c r="D90" s="162" t="s">
        <v>71</v>
      </c>
      <c r="E90" s="163" t="s">
        <v>145</v>
      </c>
      <c r="F90" s="163" t="s">
        <v>146</v>
      </c>
      <c r="G90" s="161"/>
      <c r="H90" s="161"/>
      <c r="I90" s="161"/>
      <c r="J90" s="165">
        <f>BK90</f>
        <v>0</v>
      </c>
      <c r="K90" s="161"/>
      <c r="L90" s="166"/>
      <c r="M90" s="167"/>
      <c r="N90" s="168"/>
      <c r="O90" s="168"/>
      <c r="P90" s="169">
        <f>P91+P125+P203+P226</f>
        <v>0</v>
      </c>
      <c r="Q90" s="168"/>
      <c r="R90" s="169">
        <f>R91+R125+R203+R226</f>
        <v>50.139550060000005</v>
      </c>
      <c r="S90" s="168"/>
      <c r="T90" s="170">
        <f>T91+T125+T203+T226</f>
        <v>66.570915999999997</v>
      </c>
      <c r="AR90" s="171" t="s">
        <v>77</v>
      </c>
      <c r="AT90" s="172" t="s">
        <v>71</v>
      </c>
      <c r="AU90" s="172" t="s">
        <v>72</v>
      </c>
      <c r="AY90" s="171" t="s">
        <v>147</v>
      </c>
      <c r="BK90" s="173">
        <f>BK91+BK125+BK203+BK226</f>
        <v>0</v>
      </c>
    </row>
    <row r="91" spans="1:65" s="12" customFormat="1" ht="22.9" customHeight="1">
      <c r="B91" s="160"/>
      <c r="C91" s="161"/>
      <c r="D91" s="162" t="s">
        <v>71</v>
      </c>
      <c r="E91" s="174" t="s">
        <v>148</v>
      </c>
      <c r="F91" s="174" t="s">
        <v>149</v>
      </c>
      <c r="G91" s="161"/>
      <c r="H91" s="161"/>
      <c r="I91" s="161"/>
      <c r="J91" s="175">
        <f>BK91</f>
        <v>0</v>
      </c>
      <c r="K91" s="161"/>
      <c r="L91" s="166"/>
      <c r="M91" s="167"/>
      <c r="N91" s="168"/>
      <c r="O91" s="168"/>
      <c r="P91" s="169">
        <f>SUM(P92:P124)</f>
        <v>0</v>
      </c>
      <c r="Q91" s="168"/>
      <c r="R91" s="169">
        <f>SUM(R92:R124)</f>
        <v>50.137540740000006</v>
      </c>
      <c r="S91" s="168"/>
      <c r="T91" s="170">
        <f>SUM(T92:T124)</f>
        <v>7.0000000000000007E-2</v>
      </c>
      <c r="AR91" s="171" t="s">
        <v>77</v>
      </c>
      <c r="AT91" s="172" t="s">
        <v>71</v>
      </c>
      <c r="AU91" s="172" t="s">
        <v>77</v>
      </c>
      <c r="AY91" s="171" t="s">
        <v>147</v>
      </c>
      <c r="BK91" s="173">
        <f>SUM(BK92:BK124)</f>
        <v>0</v>
      </c>
    </row>
    <row r="92" spans="1:65" s="2" customFormat="1" ht="16.5" customHeight="1">
      <c r="A92" s="36"/>
      <c r="B92" s="37"/>
      <c r="C92" s="176" t="s">
        <v>77</v>
      </c>
      <c r="D92" s="176" t="s">
        <v>150</v>
      </c>
      <c r="E92" s="177" t="s">
        <v>151</v>
      </c>
      <c r="F92" s="178" t="s">
        <v>152</v>
      </c>
      <c r="G92" s="179" t="s">
        <v>94</v>
      </c>
      <c r="H92" s="180">
        <v>2</v>
      </c>
      <c r="I92" s="181"/>
      <c r="J92" s="182">
        <f>ROUND(I92*H92,2)</f>
        <v>0</v>
      </c>
      <c r="K92" s="178" t="s">
        <v>21</v>
      </c>
      <c r="L92" s="41"/>
      <c r="M92" s="183" t="s">
        <v>21</v>
      </c>
      <c r="N92" s="184" t="s">
        <v>43</v>
      </c>
      <c r="O92" s="66"/>
      <c r="P92" s="185">
        <f>O92*H92</f>
        <v>0</v>
      </c>
      <c r="Q92" s="185">
        <v>3.798E-2</v>
      </c>
      <c r="R92" s="185">
        <f>Q92*H92</f>
        <v>7.596E-2</v>
      </c>
      <c r="S92" s="185">
        <v>3.5000000000000003E-2</v>
      </c>
      <c r="T92" s="186">
        <f>S92*H92</f>
        <v>7.0000000000000007E-2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153</v>
      </c>
      <c r="AT92" s="187" t="s">
        <v>150</v>
      </c>
      <c r="AU92" s="187" t="s">
        <v>81</v>
      </c>
      <c r="AY92" s="19" t="s">
        <v>147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9" t="s">
        <v>77</v>
      </c>
      <c r="BK92" s="188">
        <f>ROUND(I92*H92,2)</f>
        <v>0</v>
      </c>
      <c r="BL92" s="19" t="s">
        <v>153</v>
      </c>
      <c r="BM92" s="187" t="s">
        <v>154</v>
      </c>
    </row>
    <row r="93" spans="1:65" s="2" customFormat="1" ht="19.5">
      <c r="A93" s="36"/>
      <c r="B93" s="37"/>
      <c r="C93" s="38"/>
      <c r="D93" s="189" t="s">
        <v>155</v>
      </c>
      <c r="E93" s="38"/>
      <c r="F93" s="190" t="s">
        <v>156</v>
      </c>
      <c r="G93" s="38"/>
      <c r="H93" s="38"/>
      <c r="I93" s="38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155</v>
      </c>
      <c r="AU93" s="19" t="s">
        <v>81</v>
      </c>
    </row>
    <row r="94" spans="1:65" s="13" customFormat="1">
      <c r="B94" s="193"/>
      <c r="C94" s="194"/>
      <c r="D94" s="189" t="s">
        <v>157</v>
      </c>
      <c r="E94" s="195" t="s">
        <v>21</v>
      </c>
      <c r="F94" s="196" t="s">
        <v>158</v>
      </c>
      <c r="G94" s="194"/>
      <c r="H94" s="195" t="s">
        <v>21</v>
      </c>
      <c r="I94" s="194"/>
      <c r="J94" s="194"/>
      <c r="K94" s="194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157</v>
      </c>
      <c r="AU94" s="201" t="s">
        <v>81</v>
      </c>
      <c r="AV94" s="13" t="s">
        <v>77</v>
      </c>
      <c r="AW94" s="13" t="s">
        <v>33</v>
      </c>
      <c r="AX94" s="13" t="s">
        <v>72</v>
      </c>
      <c r="AY94" s="201" t="s">
        <v>147</v>
      </c>
    </row>
    <row r="95" spans="1:65" s="14" customFormat="1">
      <c r="B95" s="202"/>
      <c r="C95" s="203"/>
      <c r="D95" s="189" t="s">
        <v>157</v>
      </c>
      <c r="E95" s="204" t="s">
        <v>21</v>
      </c>
      <c r="F95" s="205" t="s">
        <v>524</v>
      </c>
      <c r="G95" s="203"/>
      <c r="H95" s="206">
        <v>2</v>
      </c>
      <c r="I95" s="203"/>
      <c r="J95" s="203"/>
      <c r="K95" s="203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157</v>
      </c>
      <c r="AU95" s="211" t="s">
        <v>81</v>
      </c>
      <c r="AV95" s="14" t="s">
        <v>81</v>
      </c>
      <c r="AW95" s="14" t="s">
        <v>33</v>
      </c>
      <c r="AX95" s="14" t="s">
        <v>77</v>
      </c>
      <c r="AY95" s="211" t="s">
        <v>147</v>
      </c>
    </row>
    <row r="96" spans="1:65" s="2" customFormat="1" ht="16.5" customHeight="1">
      <c r="A96" s="36"/>
      <c r="B96" s="37"/>
      <c r="C96" s="176" t="s">
        <v>81</v>
      </c>
      <c r="D96" s="176" t="s">
        <v>150</v>
      </c>
      <c r="E96" s="177" t="s">
        <v>160</v>
      </c>
      <c r="F96" s="178" t="s">
        <v>525</v>
      </c>
      <c r="G96" s="179" t="s">
        <v>94</v>
      </c>
      <c r="H96" s="180">
        <v>28.942</v>
      </c>
      <c r="I96" s="181"/>
      <c r="J96" s="182">
        <f>ROUND(I96*H96,2)</f>
        <v>0</v>
      </c>
      <c r="K96" s="178" t="s">
        <v>21</v>
      </c>
      <c r="L96" s="41"/>
      <c r="M96" s="183" t="s">
        <v>21</v>
      </c>
      <c r="N96" s="184" t="s">
        <v>43</v>
      </c>
      <c r="O96" s="66"/>
      <c r="P96" s="185">
        <f>O96*H96</f>
        <v>0</v>
      </c>
      <c r="Q96" s="185">
        <v>4.0000000000000001E-3</v>
      </c>
      <c r="R96" s="185">
        <f>Q96*H96</f>
        <v>0.11576800000000001</v>
      </c>
      <c r="S96" s="185">
        <v>0</v>
      </c>
      <c r="T96" s="18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7" t="s">
        <v>153</v>
      </c>
      <c r="AT96" s="187" t="s">
        <v>150</v>
      </c>
      <c r="AU96" s="187" t="s">
        <v>81</v>
      </c>
      <c r="AY96" s="19" t="s">
        <v>147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9" t="s">
        <v>77</v>
      </c>
      <c r="BK96" s="188">
        <f>ROUND(I96*H96,2)</f>
        <v>0</v>
      </c>
      <c r="BL96" s="19" t="s">
        <v>153</v>
      </c>
      <c r="BM96" s="187" t="s">
        <v>162</v>
      </c>
    </row>
    <row r="97" spans="1:65" s="2" customFormat="1" ht="19.5">
      <c r="A97" s="36"/>
      <c r="B97" s="37"/>
      <c r="C97" s="38"/>
      <c r="D97" s="189" t="s">
        <v>155</v>
      </c>
      <c r="E97" s="38"/>
      <c r="F97" s="190" t="s">
        <v>163</v>
      </c>
      <c r="G97" s="38"/>
      <c r="H97" s="38"/>
      <c r="I97" s="38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155</v>
      </c>
      <c r="AU97" s="19" t="s">
        <v>81</v>
      </c>
    </row>
    <row r="98" spans="1:65" s="14" customFormat="1">
      <c r="B98" s="202"/>
      <c r="C98" s="203"/>
      <c r="D98" s="189" t="s">
        <v>157</v>
      </c>
      <c r="E98" s="204" t="s">
        <v>21</v>
      </c>
      <c r="F98" s="205" t="s">
        <v>663</v>
      </c>
      <c r="G98" s="203"/>
      <c r="H98" s="206">
        <v>28.942</v>
      </c>
      <c r="I98" s="203"/>
      <c r="J98" s="203"/>
      <c r="K98" s="203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157</v>
      </c>
      <c r="AU98" s="211" t="s">
        <v>81</v>
      </c>
      <c r="AV98" s="14" t="s">
        <v>81</v>
      </c>
      <c r="AW98" s="14" t="s">
        <v>33</v>
      </c>
      <c r="AX98" s="14" t="s">
        <v>77</v>
      </c>
      <c r="AY98" s="211" t="s">
        <v>147</v>
      </c>
    </row>
    <row r="99" spans="1:65" s="2" customFormat="1" ht="21.75" customHeight="1">
      <c r="A99" s="36"/>
      <c r="B99" s="37"/>
      <c r="C99" s="176" t="s">
        <v>84</v>
      </c>
      <c r="D99" s="176" t="s">
        <v>150</v>
      </c>
      <c r="E99" s="177" t="s">
        <v>526</v>
      </c>
      <c r="F99" s="178" t="s">
        <v>527</v>
      </c>
      <c r="G99" s="179" t="s">
        <v>528</v>
      </c>
      <c r="H99" s="180">
        <v>12.444000000000001</v>
      </c>
      <c r="I99" s="181"/>
      <c r="J99" s="182">
        <f>ROUND(I99*H99,2)</f>
        <v>0</v>
      </c>
      <c r="K99" s="178" t="s">
        <v>169</v>
      </c>
      <c r="L99" s="41"/>
      <c r="M99" s="183" t="s">
        <v>21</v>
      </c>
      <c r="N99" s="184" t="s">
        <v>43</v>
      </c>
      <c r="O99" s="66"/>
      <c r="P99" s="185">
        <f>O99*H99</f>
        <v>0</v>
      </c>
      <c r="Q99" s="185">
        <v>2.3010199999999998</v>
      </c>
      <c r="R99" s="185">
        <f>Q99*H99</f>
        <v>28.633892880000001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153</v>
      </c>
      <c r="AT99" s="187" t="s">
        <v>150</v>
      </c>
      <c r="AU99" s="187" t="s">
        <v>81</v>
      </c>
      <c r="AY99" s="19" t="s">
        <v>147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77</v>
      </c>
      <c r="BK99" s="188">
        <f>ROUND(I99*H99,2)</f>
        <v>0</v>
      </c>
      <c r="BL99" s="19" t="s">
        <v>153</v>
      </c>
      <c r="BM99" s="187" t="s">
        <v>529</v>
      </c>
    </row>
    <row r="100" spans="1:65" s="2" customFormat="1">
      <c r="A100" s="36"/>
      <c r="B100" s="37"/>
      <c r="C100" s="38"/>
      <c r="D100" s="212" t="s">
        <v>171</v>
      </c>
      <c r="E100" s="38"/>
      <c r="F100" s="213" t="s">
        <v>530</v>
      </c>
      <c r="G100" s="38"/>
      <c r="H100" s="38"/>
      <c r="I100" s="38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171</v>
      </c>
      <c r="AU100" s="19" t="s">
        <v>81</v>
      </c>
    </row>
    <row r="101" spans="1:65" s="13" customFormat="1">
      <c r="B101" s="193"/>
      <c r="C101" s="194"/>
      <c r="D101" s="189" t="s">
        <v>157</v>
      </c>
      <c r="E101" s="195" t="s">
        <v>21</v>
      </c>
      <c r="F101" s="196" t="s">
        <v>531</v>
      </c>
      <c r="G101" s="194"/>
      <c r="H101" s="195" t="s">
        <v>21</v>
      </c>
      <c r="I101" s="194"/>
      <c r="J101" s="194"/>
      <c r="K101" s="194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157</v>
      </c>
      <c r="AU101" s="201" t="s">
        <v>81</v>
      </c>
      <c r="AV101" s="13" t="s">
        <v>77</v>
      </c>
      <c r="AW101" s="13" t="s">
        <v>33</v>
      </c>
      <c r="AX101" s="13" t="s">
        <v>72</v>
      </c>
      <c r="AY101" s="201" t="s">
        <v>147</v>
      </c>
    </row>
    <row r="102" spans="1:65" s="14" customFormat="1">
      <c r="B102" s="202"/>
      <c r="C102" s="203"/>
      <c r="D102" s="189" t="s">
        <v>157</v>
      </c>
      <c r="E102" s="204" t="s">
        <v>21</v>
      </c>
      <c r="F102" s="205" t="s">
        <v>666</v>
      </c>
      <c r="G102" s="203"/>
      <c r="H102" s="206">
        <v>12.444000000000001</v>
      </c>
      <c r="I102" s="203"/>
      <c r="J102" s="203"/>
      <c r="K102" s="203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157</v>
      </c>
      <c r="AU102" s="211" t="s">
        <v>81</v>
      </c>
      <c r="AV102" s="14" t="s">
        <v>81</v>
      </c>
      <c r="AW102" s="14" t="s">
        <v>33</v>
      </c>
      <c r="AX102" s="14" t="s">
        <v>77</v>
      </c>
      <c r="AY102" s="211" t="s">
        <v>147</v>
      </c>
    </row>
    <row r="103" spans="1:65" s="2" customFormat="1" ht="21.75" customHeight="1">
      <c r="A103" s="36"/>
      <c r="B103" s="37"/>
      <c r="C103" s="176" t="s">
        <v>153</v>
      </c>
      <c r="D103" s="176" t="s">
        <v>150</v>
      </c>
      <c r="E103" s="177" t="s">
        <v>533</v>
      </c>
      <c r="F103" s="178" t="s">
        <v>534</v>
      </c>
      <c r="G103" s="179" t="s">
        <v>102</v>
      </c>
      <c r="H103" s="180">
        <v>13</v>
      </c>
      <c r="I103" s="181"/>
      <c r="J103" s="182">
        <f>ROUND(I103*H103,2)</f>
        <v>0</v>
      </c>
      <c r="K103" s="178" t="s">
        <v>21</v>
      </c>
      <c r="L103" s="41"/>
      <c r="M103" s="183" t="s">
        <v>21</v>
      </c>
      <c r="N103" s="184" t="s">
        <v>43</v>
      </c>
      <c r="O103" s="66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7" t="s">
        <v>153</v>
      </c>
      <c r="AT103" s="187" t="s">
        <v>150</v>
      </c>
      <c r="AU103" s="187" t="s">
        <v>81</v>
      </c>
      <c r="AY103" s="19" t="s">
        <v>147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9" t="s">
        <v>77</v>
      </c>
      <c r="BK103" s="188">
        <f>ROUND(I103*H103,2)</f>
        <v>0</v>
      </c>
      <c r="BL103" s="19" t="s">
        <v>153</v>
      </c>
      <c r="BM103" s="187" t="s">
        <v>535</v>
      </c>
    </row>
    <row r="104" spans="1:65" s="2" customFormat="1" ht="19.5">
      <c r="A104" s="36"/>
      <c r="B104" s="37"/>
      <c r="C104" s="38"/>
      <c r="D104" s="189" t="s">
        <v>155</v>
      </c>
      <c r="E104" s="38"/>
      <c r="F104" s="190" t="s">
        <v>536</v>
      </c>
      <c r="G104" s="38"/>
      <c r="H104" s="38"/>
      <c r="I104" s="38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155</v>
      </c>
      <c r="AU104" s="19" t="s">
        <v>81</v>
      </c>
    </row>
    <row r="105" spans="1:65" s="14" customFormat="1">
      <c r="B105" s="202"/>
      <c r="C105" s="203"/>
      <c r="D105" s="189" t="s">
        <v>157</v>
      </c>
      <c r="E105" s="204" t="s">
        <v>21</v>
      </c>
      <c r="F105" s="205" t="s">
        <v>537</v>
      </c>
      <c r="G105" s="203"/>
      <c r="H105" s="206">
        <v>13</v>
      </c>
      <c r="I105" s="203"/>
      <c r="J105" s="203"/>
      <c r="K105" s="203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157</v>
      </c>
      <c r="AU105" s="211" t="s">
        <v>81</v>
      </c>
      <c r="AV105" s="14" t="s">
        <v>81</v>
      </c>
      <c r="AW105" s="14" t="s">
        <v>33</v>
      </c>
      <c r="AX105" s="14" t="s">
        <v>77</v>
      </c>
      <c r="AY105" s="211" t="s">
        <v>147</v>
      </c>
    </row>
    <row r="106" spans="1:65" s="2" customFormat="1" ht="16.5" customHeight="1">
      <c r="A106" s="36"/>
      <c r="B106" s="37"/>
      <c r="C106" s="176" t="s">
        <v>174</v>
      </c>
      <c r="D106" s="176" t="s">
        <v>150</v>
      </c>
      <c r="E106" s="177" t="s">
        <v>538</v>
      </c>
      <c r="F106" s="178" t="s">
        <v>539</v>
      </c>
      <c r="G106" s="179" t="s">
        <v>94</v>
      </c>
      <c r="H106" s="180">
        <v>124.44199999999999</v>
      </c>
      <c r="I106" s="181"/>
      <c r="J106" s="182">
        <f>ROUND(I106*H106,2)</f>
        <v>0</v>
      </c>
      <c r="K106" s="178" t="s">
        <v>169</v>
      </c>
      <c r="L106" s="41"/>
      <c r="M106" s="183" t="s">
        <v>21</v>
      </c>
      <c r="N106" s="184" t="s">
        <v>43</v>
      </c>
      <c r="O106" s="66"/>
      <c r="P106" s="185">
        <f>O106*H106</f>
        <v>0</v>
      </c>
      <c r="Q106" s="185">
        <v>1.2999999999999999E-4</v>
      </c>
      <c r="R106" s="185">
        <f>Q106*H106</f>
        <v>1.6177459999999998E-2</v>
      </c>
      <c r="S106" s="185">
        <v>0</v>
      </c>
      <c r="T106" s="186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7" t="s">
        <v>153</v>
      </c>
      <c r="AT106" s="187" t="s">
        <v>150</v>
      </c>
      <c r="AU106" s="187" t="s">
        <v>81</v>
      </c>
      <c r="AY106" s="19" t="s">
        <v>147</v>
      </c>
      <c r="BE106" s="188">
        <f>IF(N106="základní",J106,0)</f>
        <v>0</v>
      </c>
      <c r="BF106" s="188">
        <f>IF(N106="snížená",J106,0)</f>
        <v>0</v>
      </c>
      <c r="BG106" s="188">
        <f>IF(N106="zákl. přenesená",J106,0)</f>
        <v>0</v>
      </c>
      <c r="BH106" s="188">
        <f>IF(N106="sníž. přenesená",J106,0)</f>
        <v>0</v>
      </c>
      <c r="BI106" s="188">
        <f>IF(N106="nulová",J106,0)</f>
        <v>0</v>
      </c>
      <c r="BJ106" s="19" t="s">
        <v>77</v>
      </c>
      <c r="BK106" s="188">
        <f>ROUND(I106*H106,2)</f>
        <v>0</v>
      </c>
      <c r="BL106" s="19" t="s">
        <v>153</v>
      </c>
      <c r="BM106" s="187" t="s">
        <v>667</v>
      </c>
    </row>
    <row r="107" spans="1:65" s="2" customFormat="1">
      <c r="A107" s="36"/>
      <c r="B107" s="37"/>
      <c r="C107" s="38"/>
      <c r="D107" s="212" t="s">
        <v>171</v>
      </c>
      <c r="E107" s="38"/>
      <c r="F107" s="213" t="s">
        <v>541</v>
      </c>
      <c r="G107" s="38"/>
      <c r="H107" s="38"/>
      <c r="I107" s="38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171</v>
      </c>
      <c r="AU107" s="19" t="s">
        <v>81</v>
      </c>
    </row>
    <row r="108" spans="1:65" s="14" customFormat="1">
      <c r="B108" s="202"/>
      <c r="C108" s="203"/>
      <c r="D108" s="189" t="s">
        <v>157</v>
      </c>
      <c r="E108" s="204" t="s">
        <v>21</v>
      </c>
      <c r="F108" s="205" t="s">
        <v>659</v>
      </c>
      <c r="G108" s="203"/>
      <c r="H108" s="206">
        <v>124.44199999999999</v>
      </c>
      <c r="I108" s="203"/>
      <c r="J108" s="203"/>
      <c r="K108" s="203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157</v>
      </c>
      <c r="AU108" s="211" t="s">
        <v>81</v>
      </c>
      <c r="AV108" s="14" t="s">
        <v>81</v>
      </c>
      <c r="AW108" s="14" t="s">
        <v>33</v>
      </c>
      <c r="AX108" s="14" t="s">
        <v>77</v>
      </c>
      <c r="AY108" s="211" t="s">
        <v>147</v>
      </c>
    </row>
    <row r="109" spans="1:65" s="2" customFormat="1" ht="24.2" customHeight="1">
      <c r="A109" s="36"/>
      <c r="B109" s="37"/>
      <c r="C109" s="176" t="s">
        <v>148</v>
      </c>
      <c r="D109" s="176" t="s">
        <v>150</v>
      </c>
      <c r="E109" s="177" t="s">
        <v>542</v>
      </c>
      <c r="F109" s="178" t="s">
        <v>543</v>
      </c>
      <c r="G109" s="179" t="s">
        <v>102</v>
      </c>
      <c r="H109" s="180">
        <v>46.31</v>
      </c>
      <c r="I109" s="181"/>
      <c r="J109" s="182">
        <f>ROUND(I109*H109,2)</f>
        <v>0</v>
      </c>
      <c r="K109" s="178" t="s">
        <v>169</v>
      </c>
      <c r="L109" s="41"/>
      <c r="M109" s="183" t="s">
        <v>21</v>
      </c>
      <c r="N109" s="184" t="s">
        <v>43</v>
      </c>
      <c r="O109" s="66"/>
      <c r="P109" s="185">
        <f>O109*H109</f>
        <v>0</v>
      </c>
      <c r="Q109" s="185">
        <v>8.0000000000000007E-5</v>
      </c>
      <c r="R109" s="185">
        <f>Q109*H109</f>
        <v>3.7048000000000003E-3</v>
      </c>
      <c r="S109" s="185">
        <v>0</v>
      </c>
      <c r="T109" s="18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153</v>
      </c>
      <c r="AT109" s="187" t="s">
        <v>150</v>
      </c>
      <c r="AU109" s="187" t="s">
        <v>81</v>
      </c>
      <c r="AY109" s="19" t="s">
        <v>147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9" t="s">
        <v>77</v>
      </c>
      <c r="BK109" s="188">
        <f>ROUND(I109*H109,2)</f>
        <v>0</v>
      </c>
      <c r="BL109" s="19" t="s">
        <v>153</v>
      </c>
      <c r="BM109" s="187" t="s">
        <v>544</v>
      </c>
    </row>
    <row r="110" spans="1:65" s="2" customFormat="1">
      <c r="A110" s="36"/>
      <c r="B110" s="37"/>
      <c r="C110" s="38"/>
      <c r="D110" s="212" t="s">
        <v>171</v>
      </c>
      <c r="E110" s="38"/>
      <c r="F110" s="213" t="s">
        <v>545</v>
      </c>
      <c r="G110" s="38"/>
      <c r="H110" s="38"/>
      <c r="I110" s="38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171</v>
      </c>
      <c r="AU110" s="19" t="s">
        <v>81</v>
      </c>
    </row>
    <row r="111" spans="1:65" s="14" customFormat="1">
      <c r="B111" s="202"/>
      <c r="C111" s="203"/>
      <c r="D111" s="189" t="s">
        <v>157</v>
      </c>
      <c r="E111" s="204" t="s">
        <v>21</v>
      </c>
      <c r="F111" s="205" t="s">
        <v>546</v>
      </c>
      <c r="G111" s="203"/>
      <c r="H111" s="206">
        <v>37.880000000000003</v>
      </c>
      <c r="I111" s="203"/>
      <c r="J111" s="203"/>
      <c r="K111" s="203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157</v>
      </c>
      <c r="AU111" s="211" t="s">
        <v>81</v>
      </c>
      <c r="AV111" s="14" t="s">
        <v>81</v>
      </c>
      <c r="AW111" s="14" t="s">
        <v>33</v>
      </c>
      <c r="AX111" s="14" t="s">
        <v>72</v>
      </c>
      <c r="AY111" s="211" t="s">
        <v>147</v>
      </c>
    </row>
    <row r="112" spans="1:65" s="14" customFormat="1">
      <c r="B112" s="202"/>
      <c r="C112" s="203"/>
      <c r="D112" s="189" t="s">
        <v>157</v>
      </c>
      <c r="E112" s="204" t="s">
        <v>21</v>
      </c>
      <c r="F112" s="205" t="s">
        <v>547</v>
      </c>
      <c r="G112" s="203"/>
      <c r="H112" s="206">
        <v>8.43</v>
      </c>
      <c r="I112" s="203"/>
      <c r="J112" s="203"/>
      <c r="K112" s="203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157</v>
      </c>
      <c r="AU112" s="211" t="s">
        <v>81</v>
      </c>
      <c r="AV112" s="14" t="s">
        <v>81</v>
      </c>
      <c r="AW112" s="14" t="s">
        <v>33</v>
      </c>
      <c r="AX112" s="14" t="s">
        <v>72</v>
      </c>
      <c r="AY112" s="211" t="s">
        <v>147</v>
      </c>
    </row>
    <row r="113" spans="1:65" s="15" customFormat="1">
      <c r="B113" s="224"/>
      <c r="C113" s="225"/>
      <c r="D113" s="189" t="s">
        <v>157</v>
      </c>
      <c r="E113" s="226" t="s">
        <v>21</v>
      </c>
      <c r="F113" s="227" t="s">
        <v>208</v>
      </c>
      <c r="G113" s="225"/>
      <c r="H113" s="228">
        <v>46.31</v>
      </c>
      <c r="I113" s="225"/>
      <c r="J113" s="225"/>
      <c r="K113" s="225"/>
      <c r="L113" s="229"/>
      <c r="M113" s="230"/>
      <c r="N113" s="231"/>
      <c r="O113" s="231"/>
      <c r="P113" s="231"/>
      <c r="Q113" s="231"/>
      <c r="R113" s="231"/>
      <c r="S113" s="231"/>
      <c r="T113" s="232"/>
      <c r="AT113" s="233" t="s">
        <v>157</v>
      </c>
      <c r="AU113" s="233" t="s">
        <v>81</v>
      </c>
      <c r="AV113" s="15" t="s">
        <v>153</v>
      </c>
      <c r="AW113" s="15" t="s">
        <v>33</v>
      </c>
      <c r="AX113" s="15" t="s">
        <v>77</v>
      </c>
      <c r="AY113" s="233" t="s">
        <v>147</v>
      </c>
    </row>
    <row r="114" spans="1:65" s="2" customFormat="1" ht="24.2" customHeight="1">
      <c r="A114" s="36"/>
      <c r="B114" s="37"/>
      <c r="C114" s="176" t="s">
        <v>186</v>
      </c>
      <c r="D114" s="176" t="s">
        <v>150</v>
      </c>
      <c r="E114" s="177" t="s">
        <v>167</v>
      </c>
      <c r="F114" s="178" t="s">
        <v>168</v>
      </c>
      <c r="G114" s="179" t="s">
        <v>94</v>
      </c>
      <c r="H114" s="180">
        <v>62.220999999999997</v>
      </c>
      <c r="I114" s="181"/>
      <c r="J114" s="182">
        <f>ROUND(I114*H114,2)</f>
        <v>0</v>
      </c>
      <c r="K114" s="178" t="s">
        <v>169</v>
      </c>
      <c r="L114" s="41"/>
      <c r="M114" s="183" t="s">
        <v>21</v>
      </c>
      <c r="N114" s="184" t="s">
        <v>43</v>
      </c>
      <c r="O114" s="66"/>
      <c r="P114" s="185">
        <f>O114*H114</f>
        <v>0</v>
      </c>
      <c r="Q114" s="185">
        <v>2.3999999999999998E-3</v>
      </c>
      <c r="R114" s="185">
        <f>Q114*H114</f>
        <v>0.14933039999999997</v>
      </c>
      <c r="S114" s="185">
        <v>0</v>
      </c>
      <c r="T114" s="18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153</v>
      </c>
      <c r="AT114" s="187" t="s">
        <v>150</v>
      </c>
      <c r="AU114" s="187" t="s">
        <v>81</v>
      </c>
      <c r="AY114" s="19" t="s">
        <v>147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9" t="s">
        <v>77</v>
      </c>
      <c r="BK114" s="188">
        <f>ROUND(I114*H114,2)</f>
        <v>0</v>
      </c>
      <c r="BL114" s="19" t="s">
        <v>153</v>
      </c>
      <c r="BM114" s="187" t="s">
        <v>170</v>
      </c>
    </row>
    <row r="115" spans="1:65" s="2" customFormat="1">
      <c r="A115" s="36"/>
      <c r="B115" s="37"/>
      <c r="C115" s="38"/>
      <c r="D115" s="212" t="s">
        <v>171</v>
      </c>
      <c r="E115" s="38"/>
      <c r="F115" s="213" t="s">
        <v>172</v>
      </c>
      <c r="G115" s="38"/>
      <c r="H115" s="38"/>
      <c r="I115" s="38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171</v>
      </c>
      <c r="AU115" s="19" t="s">
        <v>81</v>
      </c>
    </row>
    <row r="116" spans="1:65" s="14" customFormat="1">
      <c r="B116" s="202"/>
      <c r="C116" s="203"/>
      <c r="D116" s="189" t="s">
        <v>157</v>
      </c>
      <c r="E116" s="204" t="s">
        <v>21</v>
      </c>
      <c r="F116" s="205" t="s">
        <v>668</v>
      </c>
      <c r="G116" s="203"/>
      <c r="H116" s="206">
        <v>62.220999999999997</v>
      </c>
      <c r="I116" s="203"/>
      <c r="J116" s="203"/>
      <c r="K116" s="203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157</v>
      </c>
      <c r="AU116" s="211" t="s">
        <v>81</v>
      </c>
      <c r="AV116" s="14" t="s">
        <v>81</v>
      </c>
      <c r="AW116" s="14" t="s">
        <v>33</v>
      </c>
      <c r="AX116" s="14" t="s">
        <v>77</v>
      </c>
      <c r="AY116" s="211" t="s">
        <v>147</v>
      </c>
    </row>
    <row r="117" spans="1:65" s="2" customFormat="1" ht="24.2" customHeight="1">
      <c r="A117" s="36"/>
      <c r="B117" s="37"/>
      <c r="C117" s="176" t="s">
        <v>182</v>
      </c>
      <c r="D117" s="176" t="s">
        <v>150</v>
      </c>
      <c r="E117" s="177" t="s">
        <v>175</v>
      </c>
      <c r="F117" s="178" t="s">
        <v>176</v>
      </c>
      <c r="G117" s="179" t="s">
        <v>94</v>
      </c>
      <c r="H117" s="180">
        <v>62.220999999999997</v>
      </c>
      <c r="I117" s="181"/>
      <c r="J117" s="182">
        <f>ROUND(I117*H117,2)</f>
        <v>0</v>
      </c>
      <c r="K117" s="178" t="s">
        <v>169</v>
      </c>
      <c r="L117" s="41"/>
      <c r="M117" s="183" t="s">
        <v>21</v>
      </c>
      <c r="N117" s="184" t="s">
        <v>43</v>
      </c>
      <c r="O117" s="66"/>
      <c r="P117" s="185">
        <f>O117*H117</f>
        <v>0</v>
      </c>
      <c r="Q117" s="185">
        <v>3.2000000000000002E-3</v>
      </c>
      <c r="R117" s="185">
        <f>Q117*H117</f>
        <v>0.19910720000000001</v>
      </c>
      <c r="S117" s="185">
        <v>0</v>
      </c>
      <c r="T117" s="186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7" t="s">
        <v>153</v>
      </c>
      <c r="AT117" s="187" t="s">
        <v>150</v>
      </c>
      <c r="AU117" s="187" t="s">
        <v>81</v>
      </c>
      <c r="AY117" s="19" t="s">
        <v>147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19" t="s">
        <v>77</v>
      </c>
      <c r="BK117" s="188">
        <f>ROUND(I117*H117,2)</f>
        <v>0</v>
      </c>
      <c r="BL117" s="19" t="s">
        <v>153</v>
      </c>
      <c r="BM117" s="187" t="s">
        <v>177</v>
      </c>
    </row>
    <row r="118" spans="1:65" s="2" customFormat="1">
      <c r="A118" s="36"/>
      <c r="B118" s="37"/>
      <c r="C118" s="38"/>
      <c r="D118" s="212" t="s">
        <v>171</v>
      </c>
      <c r="E118" s="38"/>
      <c r="F118" s="213" t="s">
        <v>178</v>
      </c>
      <c r="G118" s="38"/>
      <c r="H118" s="38"/>
      <c r="I118" s="38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171</v>
      </c>
      <c r="AU118" s="19" t="s">
        <v>81</v>
      </c>
    </row>
    <row r="119" spans="1:65" s="14" customFormat="1">
      <c r="B119" s="202"/>
      <c r="C119" s="203"/>
      <c r="D119" s="189" t="s">
        <v>157</v>
      </c>
      <c r="E119" s="204" t="s">
        <v>21</v>
      </c>
      <c r="F119" s="205" t="s">
        <v>668</v>
      </c>
      <c r="G119" s="203"/>
      <c r="H119" s="206">
        <v>62.220999999999997</v>
      </c>
      <c r="I119" s="203"/>
      <c r="J119" s="203"/>
      <c r="K119" s="203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157</v>
      </c>
      <c r="AU119" s="211" t="s">
        <v>81</v>
      </c>
      <c r="AV119" s="14" t="s">
        <v>81</v>
      </c>
      <c r="AW119" s="14" t="s">
        <v>33</v>
      </c>
      <c r="AX119" s="14" t="s">
        <v>77</v>
      </c>
      <c r="AY119" s="211" t="s">
        <v>147</v>
      </c>
    </row>
    <row r="120" spans="1:65" s="2" customFormat="1" ht="16.5" customHeight="1">
      <c r="A120" s="36"/>
      <c r="B120" s="37"/>
      <c r="C120" s="214" t="s">
        <v>191</v>
      </c>
      <c r="D120" s="214" t="s">
        <v>179</v>
      </c>
      <c r="E120" s="215" t="s">
        <v>180</v>
      </c>
      <c r="F120" s="216" t="s">
        <v>181</v>
      </c>
      <c r="G120" s="217" t="s">
        <v>94</v>
      </c>
      <c r="H120" s="218">
        <v>139.624</v>
      </c>
      <c r="I120" s="219"/>
      <c r="J120" s="220">
        <f>ROUND(I120*H120,2)</f>
        <v>0</v>
      </c>
      <c r="K120" s="216" t="s">
        <v>21</v>
      </c>
      <c r="L120" s="221"/>
      <c r="M120" s="222" t="s">
        <v>21</v>
      </c>
      <c r="N120" s="223" t="s">
        <v>43</v>
      </c>
      <c r="O120" s="66"/>
      <c r="P120" s="185">
        <f>O120*H120</f>
        <v>0</v>
      </c>
      <c r="Q120" s="185">
        <v>0.15</v>
      </c>
      <c r="R120" s="185">
        <f>Q120*H120</f>
        <v>20.9436</v>
      </c>
      <c r="S120" s="185">
        <v>0</v>
      </c>
      <c r="T120" s="18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7" t="s">
        <v>182</v>
      </c>
      <c r="AT120" s="187" t="s">
        <v>179</v>
      </c>
      <c r="AU120" s="187" t="s">
        <v>81</v>
      </c>
      <c r="AY120" s="19" t="s">
        <v>147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9" t="s">
        <v>77</v>
      </c>
      <c r="BK120" s="188">
        <f>ROUND(I120*H120,2)</f>
        <v>0</v>
      </c>
      <c r="BL120" s="19" t="s">
        <v>153</v>
      </c>
      <c r="BM120" s="187" t="s">
        <v>183</v>
      </c>
    </row>
    <row r="121" spans="1:65" s="14" customFormat="1">
      <c r="B121" s="202"/>
      <c r="C121" s="203"/>
      <c r="D121" s="189" t="s">
        <v>157</v>
      </c>
      <c r="E121" s="204" t="s">
        <v>21</v>
      </c>
      <c r="F121" s="205" t="s">
        <v>669</v>
      </c>
      <c r="G121" s="203"/>
      <c r="H121" s="206">
        <v>136.886</v>
      </c>
      <c r="I121" s="203"/>
      <c r="J121" s="203"/>
      <c r="K121" s="203"/>
      <c r="L121" s="207"/>
      <c r="M121" s="208"/>
      <c r="N121" s="209"/>
      <c r="O121" s="209"/>
      <c r="P121" s="209"/>
      <c r="Q121" s="209"/>
      <c r="R121" s="209"/>
      <c r="S121" s="209"/>
      <c r="T121" s="210"/>
      <c r="AT121" s="211" t="s">
        <v>157</v>
      </c>
      <c r="AU121" s="211" t="s">
        <v>81</v>
      </c>
      <c r="AV121" s="14" t="s">
        <v>81</v>
      </c>
      <c r="AW121" s="14" t="s">
        <v>33</v>
      </c>
      <c r="AX121" s="14" t="s">
        <v>77</v>
      </c>
      <c r="AY121" s="211" t="s">
        <v>147</v>
      </c>
    </row>
    <row r="122" spans="1:65" s="14" customFormat="1">
      <c r="B122" s="202"/>
      <c r="C122" s="203"/>
      <c r="D122" s="189" t="s">
        <v>157</v>
      </c>
      <c r="E122" s="203"/>
      <c r="F122" s="205" t="s">
        <v>550</v>
      </c>
      <c r="G122" s="203"/>
      <c r="H122" s="206">
        <v>139.624</v>
      </c>
      <c r="I122" s="203"/>
      <c r="J122" s="203"/>
      <c r="K122" s="203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157</v>
      </c>
      <c r="AU122" s="211" t="s">
        <v>81</v>
      </c>
      <c r="AV122" s="14" t="s">
        <v>81</v>
      </c>
      <c r="AW122" s="14" t="s">
        <v>4</v>
      </c>
      <c r="AX122" s="14" t="s">
        <v>77</v>
      </c>
      <c r="AY122" s="211" t="s">
        <v>147</v>
      </c>
    </row>
    <row r="123" spans="1:65" s="2" customFormat="1" ht="16.5" customHeight="1">
      <c r="A123" s="36"/>
      <c r="B123" s="37"/>
      <c r="C123" s="176" t="s">
        <v>202</v>
      </c>
      <c r="D123" s="176" t="s">
        <v>150</v>
      </c>
      <c r="E123" s="177" t="s">
        <v>187</v>
      </c>
      <c r="F123" s="178" t="s">
        <v>188</v>
      </c>
      <c r="G123" s="179" t="s">
        <v>102</v>
      </c>
      <c r="H123" s="180">
        <v>29.855</v>
      </c>
      <c r="I123" s="181"/>
      <c r="J123" s="182">
        <f>ROUND(I123*H123,2)</f>
        <v>0</v>
      </c>
      <c r="K123" s="178" t="s">
        <v>21</v>
      </c>
      <c r="L123" s="41"/>
      <c r="M123" s="183" t="s">
        <v>21</v>
      </c>
      <c r="N123" s="184" t="s">
        <v>43</v>
      </c>
      <c r="O123" s="66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153</v>
      </c>
      <c r="AT123" s="187" t="s">
        <v>150</v>
      </c>
      <c r="AU123" s="187" t="s">
        <v>81</v>
      </c>
      <c r="AY123" s="19" t="s">
        <v>147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77</v>
      </c>
      <c r="BK123" s="188">
        <f>ROUND(I123*H123,2)</f>
        <v>0</v>
      </c>
      <c r="BL123" s="19" t="s">
        <v>153</v>
      </c>
      <c r="BM123" s="187" t="s">
        <v>189</v>
      </c>
    </row>
    <row r="124" spans="1:65" s="14" customFormat="1">
      <c r="B124" s="202"/>
      <c r="C124" s="203"/>
      <c r="D124" s="189" t="s">
        <v>157</v>
      </c>
      <c r="E124" s="204" t="s">
        <v>21</v>
      </c>
      <c r="F124" s="205" t="s">
        <v>551</v>
      </c>
      <c r="G124" s="203"/>
      <c r="H124" s="206">
        <v>29.855</v>
      </c>
      <c r="I124" s="203"/>
      <c r="J124" s="203"/>
      <c r="K124" s="203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157</v>
      </c>
      <c r="AU124" s="211" t="s">
        <v>81</v>
      </c>
      <c r="AV124" s="14" t="s">
        <v>81</v>
      </c>
      <c r="AW124" s="14" t="s">
        <v>33</v>
      </c>
      <c r="AX124" s="14" t="s">
        <v>77</v>
      </c>
      <c r="AY124" s="211" t="s">
        <v>147</v>
      </c>
    </row>
    <row r="125" spans="1:65" s="12" customFormat="1" ht="22.9" customHeight="1">
      <c r="B125" s="160"/>
      <c r="C125" s="161"/>
      <c r="D125" s="162" t="s">
        <v>71</v>
      </c>
      <c r="E125" s="174" t="s">
        <v>191</v>
      </c>
      <c r="F125" s="174" t="s">
        <v>192</v>
      </c>
      <c r="G125" s="161"/>
      <c r="H125" s="161"/>
      <c r="I125" s="161"/>
      <c r="J125" s="175">
        <f>BK125</f>
        <v>0</v>
      </c>
      <c r="K125" s="161"/>
      <c r="L125" s="166"/>
      <c r="M125" s="167"/>
      <c r="N125" s="168"/>
      <c r="O125" s="168"/>
      <c r="P125" s="169">
        <f>SUM(P126:P202)</f>
        <v>0</v>
      </c>
      <c r="Q125" s="168"/>
      <c r="R125" s="169">
        <f>SUM(R126:R202)</f>
        <v>2.0093200000000002E-3</v>
      </c>
      <c r="S125" s="168"/>
      <c r="T125" s="170">
        <f>SUM(T126:T202)</f>
        <v>66.500916000000004</v>
      </c>
      <c r="AR125" s="171" t="s">
        <v>77</v>
      </c>
      <c r="AT125" s="172" t="s">
        <v>71</v>
      </c>
      <c r="AU125" s="172" t="s">
        <v>77</v>
      </c>
      <c r="AY125" s="171" t="s">
        <v>147</v>
      </c>
      <c r="BK125" s="173">
        <f>SUM(BK126:BK202)</f>
        <v>0</v>
      </c>
    </row>
    <row r="126" spans="1:65" s="2" customFormat="1" ht="16.5" customHeight="1">
      <c r="A126" s="36"/>
      <c r="B126" s="37"/>
      <c r="C126" s="176" t="s">
        <v>209</v>
      </c>
      <c r="D126" s="176" t="s">
        <v>150</v>
      </c>
      <c r="E126" s="177" t="s">
        <v>193</v>
      </c>
      <c r="F126" s="178" t="s">
        <v>194</v>
      </c>
      <c r="G126" s="179" t="s">
        <v>94</v>
      </c>
      <c r="H126" s="180">
        <v>173.30500000000001</v>
      </c>
      <c r="I126" s="181"/>
      <c r="J126" s="182">
        <f>ROUND(I126*H126,2)</f>
        <v>0</v>
      </c>
      <c r="K126" s="178" t="s">
        <v>21</v>
      </c>
      <c r="L126" s="41"/>
      <c r="M126" s="183" t="s">
        <v>21</v>
      </c>
      <c r="N126" s="184" t="s">
        <v>43</v>
      </c>
      <c r="O126" s="66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7" t="s">
        <v>153</v>
      </c>
      <c r="AT126" s="187" t="s">
        <v>150</v>
      </c>
      <c r="AU126" s="187" t="s">
        <v>81</v>
      </c>
      <c r="AY126" s="19" t="s">
        <v>147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9" t="s">
        <v>77</v>
      </c>
      <c r="BK126" s="188">
        <f>ROUND(I126*H126,2)</f>
        <v>0</v>
      </c>
      <c r="BL126" s="19" t="s">
        <v>153</v>
      </c>
      <c r="BM126" s="187" t="s">
        <v>195</v>
      </c>
    </row>
    <row r="127" spans="1:65" s="14" customFormat="1">
      <c r="B127" s="202"/>
      <c r="C127" s="203"/>
      <c r="D127" s="189" t="s">
        <v>157</v>
      </c>
      <c r="E127" s="204" t="s">
        <v>21</v>
      </c>
      <c r="F127" s="205" t="s">
        <v>552</v>
      </c>
      <c r="G127" s="203"/>
      <c r="H127" s="206">
        <v>173.30500000000001</v>
      </c>
      <c r="I127" s="203"/>
      <c r="J127" s="203"/>
      <c r="K127" s="203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157</v>
      </c>
      <c r="AU127" s="211" t="s">
        <v>81</v>
      </c>
      <c r="AV127" s="14" t="s">
        <v>81</v>
      </c>
      <c r="AW127" s="14" t="s">
        <v>33</v>
      </c>
      <c r="AX127" s="14" t="s">
        <v>77</v>
      </c>
      <c r="AY127" s="211" t="s">
        <v>147</v>
      </c>
    </row>
    <row r="128" spans="1:65" s="2" customFormat="1" ht="33" customHeight="1">
      <c r="A128" s="36"/>
      <c r="B128" s="37"/>
      <c r="C128" s="176" t="s">
        <v>215</v>
      </c>
      <c r="D128" s="176" t="s">
        <v>150</v>
      </c>
      <c r="E128" s="177" t="s">
        <v>197</v>
      </c>
      <c r="F128" s="178" t="s">
        <v>198</v>
      </c>
      <c r="G128" s="179" t="s">
        <v>199</v>
      </c>
      <c r="H128" s="180">
        <v>1</v>
      </c>
      <c r="I128" s="181"/>
      <c r="J128" s="182">
        <f>ROUND(I128*H128,2)</f>
        <v>0</v>
      </c>
      <c r="K128" s="178" t="s">
        <v>169</v>
      </c>
      <c r="L128" s="41"/>
      <c r="M128" s="183" t="s">
        <v>21</v>
      </c>
      <c r="N128" s="184" t="s">
        <v>43</v>
      </c>
      <c r="O128" s="66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7" t="s">
        <v>153</v>
      </c>
      <c r="AT128" s="187" t="s">
        <v>150</v>
      </c>
      <c r="AU128" s="187" t="s">
        <v>81</v>
      </c>
      <c r="AY128" s="19" t="s">
        <v>147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9" t="s">
        <v>77</v>
      </c>
      <c r="BK128" s="188">
        <f>ROUND(I128*H128,2)</f>
        <v>0</v>
      </c>
      <c r="BL128" s="19" t="s">
        <v>153</v>
      </c>
      <c r="BM128" s="187" t="s">
        <v>200</v>
      </c>
    </row>
    <row r="129" spans="1:65" s="2" customFormat="1">
      <c r="A129" s="36"/>
      <c r="B129" s="37"/>
      <c r="C129" s="38"/>
      <c r="D129" s="212" t="s">
        <v>171</v>
      </c>
      <c r="E129" s="38"/>
      <c r="F129" s="213" t="s">
        <v>201</v>
      </c>
      <c r="G129" s="38"/>
      <c r="H129" s="38"/>
      <c r="I129" s="38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171</v>
      </c>
      <c r="AU129" s="19" t="s">
        <v>81</v>
      </c>
    </row>
    <row r="130" spans="1:65" s="2" customFormat="1" ht="24.2" customHeight="1">
      <c r="A130" s="36"/>
      <c r="B130" s="37"/>
      <c r="C130" s="176" t="s">
        <v>220</v>
      </c>
      <c r="D130" s="176" t="s">
        <v>150</v>
      </c>
      <c r="E130" s="177" t="s">
        <v>203</v>
      </c>
      <c r="F130" s="178" t="s">
        <v>204</v>
      </c>
      <c r="G130" s="179" t="s">
        <v>94</v>
      </c>
      <c r="H130" s="180">
        <v>52</v>
      </c>
      <c r="I130" s="181"/>
      <c r="J130" s="182">
        <f>ROUND(I130*H130,2)</f>
        <v>0</v>
      </c>
      <c r="K130" s="178" t="s">
        <v>169</v>
      </c>
      <c r="L130" s="41"/>
      <c r="M130" s="183" t="s">
        <v>21</v>
      </c>
      <c r="N130" s="184" t="s">
        <v>43</v>
      </c>
      <c r="O130" s="66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153</v>
      </c>
      <c r="AT130" s="187" t="s">
        <v>150</v>
      </c>
      <c r="AU130" s="187" t="s">
        <v>81</v>
      </c>
      <c r="AY130" s="19" t="s">
        <v>147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9" t="s">
        <v>77</v>
      </c>
      <c r="BK130" s="188">
        <f>ROUND(I130*H130,2)</f>
        <v>0</v>
      </c>
      <c r="BL130" s="19" t="s">
        <v>153</v>
      </c>
      <c r="BM130" s="187" t="s">
        <v>205</v>
      </c>
    </row>
    <row r="131" spans="1:65" s="2" customFormat="1">
      <c r="A131" s="36"/>
      <c r="B131" s="37"/>
      <c r="C131" s="38"/>
      <c r="D131" s="212" t="s">
        <v>171</v>
      </c>
      <c r="E131" s="38"/>
      <c r="F131" s="213" t="s">
        <v>206</v>
      </c>
      <c r="G131" s="38"/>
      <c r="H131" s="38"/>
      <c r="I131" s="38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171</v>
      </c>
      <c r="AU131" s="19" t="s">
        <v>81</v>
      </c>
    </row>
    <row r="132" spans="1:65" s="14" customFormat="1">
      <c r="B132" s="202"/>
      <c r="C132" s="203"/>
      <c r="D132" s="189" t="s">
        <v>157</v>
      </c>
      <c r="E132" s="204" t="s">
        <v>21</v>
      </c>
      <c r="F132" s="205" t="s">
        <v>553</v>
      </c>
      <c r="G132" s="203"/>
      <c r="H132" s="206">
        <v>52</v>
      </c>
      <c r="I132" s="203"/>
      <c r="J132" s="203"/>
      <c r="K132" s="203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157</v>
      </c>
      <c r="AU132" s="211" t="s">
        <v>81</v>
      </c>
      <c r="AV132" s="14" t="s">
        <v>81</v>
      </c>
      <c r="AW132" s="14" t="s">
        <v>33</v>
      </c>
      <c r="AX132" s="14" t="s">
        <v>72</v>
      </c>
      <c r="AY132" s="211" t="s">
        <v>147</v>
      </c>
    </row>
    <row r="133" spans="1:65" s="15" customFormat="1">
      <c r="B133" s="224"/>
      <c r="C133" s="225"/>
      <c r="D133" s="189" t="s">
        <v>157</v>
      </c>
      <c r="E133" s="226" t="s">
        <v>92</v>
      </c>
      <c r="F133" s="227" t="s">
        <v>208</v>
      </c>
      <c r="G133" s="225"/>
      <c r="H133" s="228">
        <v>52</v>
      </c>
      <c r="I133" s="225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AT133" s="233" t="s">
        <v>157</v>
      </c>
      <c r="AU133" s="233" t="s">
        <v>81</v>
      </c>
      <c r="AV133" s="15" t="s">
        <v>153</v>
      </c>
      <c r="AW133" s="15" t="s">
        <v>33</v>
      </c>
      <c r="AX133" s="15" t="s">
        <v>77</v>
      </c>
      <c r="AY133" s="233" t="s">
        <v>147</v>
      </c>
    </row>
    <row r="134" spans="1:65" s="2" customFormat="1" ht="24.2" customHeight="1">
      <c r="A134" s="36"/>
      <c r="B134" s="37"/>
      <c r="C134" s="176" t="s">
        <v>227</v>
      </c>
      <c r="D134" s="176" t="s">
        <v>150</v>
      </c>
      <c r="E134" s="177" t="s">
        <v>210</v>
      </c>
      <c r="F134" s="178" t="s">
        <v>211</v>
      </c>
      <c r="G134" s="179" t="s">
        <v>94</v>
      </c>
      <c r="H134" s="180">
        <v>3120</v>
      </c>
      <c r="I134" s="181"/>
      <c r="J134" s="182">
        <f>ROUND(I134*H134,2)</f>
        <v>0</v>
      </c>
      <c r="K134" s="178" t="s">
        <v>169</v>
      </c>
      <c r="L134" s="41"/>
      <c r="M134" s="183" t="s">
        <v>21</v>
      </c>
      <c r="N134" s="184" t="s">
        <v>43</v>
      </c>
      <c r="O134" s="66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7" t="s">
        <v>153</v>
      </c>
      <c r="AT134" s="187" t="s">
        <v>150</v>
      </c>
      <c r="AU134" s="187" t="s">
        <v>81</v>
      </c>
      <c r="AY134" s="19" t="s">
        <v>147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9" t="s">
        <v>77</v>
      </c>
      <c r="BK134" s="188">
        <f>ROUND(I134*H134,2)</f>
        <v>0</v>
      </c>
      <c r="BL134" s="19" t="s">
        <v>153</v>
      </c>
      <c r="BM134" s="187" t="s">
        <v>212</v>
      </c>
    </row>
    <row r="135" spans="1:65" s="2" customFormat="1">
      <c r="A135" s="36"/>
      <c r="B135" s="37"/>
      <c r="C135" s="38"/>
      <c r="D135" s="212" t="s">
        <v>171</v>
      </c>
      <c r="E135" s="38"/>
      <c r="F135" s="213" t="s">
        <v>213</v>
      </c>
      <c r="G135" s="38"/>
      <c r="H135" s="38"/>
      <c r="I135" s="38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171</v>
      </c>
      <c r="AU135" s="19" t="s">
        <v>81</v>
      </c>
    </row>
    <row r="136" spans="1:65" s="14" customFormat="1">
      <c r="B136" s="202"/>
      <c r="C136" s="203"/>
      <c r="D136" s="189" t="s">
        <v>157</v>
      </c>
      <c r="E136" s="204" t="s">
        <v>21</v>
      </c>
      <c r="F136" s="205" t="s">
        <v>214</v>
      </c>
      <c r="G136" s="203"/>
      <c r="H136" s="206">
        <v>3120</v>
      </c>
      <c r="I136" s="203"/>
      <c r="J136" s="203"/>
      <c r="K136" s="203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157</v>
      </c>
      <c r="AU136" s="211" t="s">
        <v>81</v>
      </c>
      <c r="AV136" s="14" t="s">
        <v>81</v>
      </c>
      <c r="AW136" s="14" t="s">
        <v>33</v>
      </c>
      <c r="AX136" s="14" t="s">
        <v>77</v>
      </c>
      <c r="AY136" s="211" t="s">
        <v>147</v>
      </c>
    </row>
    <row r="137" spans="1:65" s="2" customFormat="1" ht="24.2" customHeight="1">
      <c r="A137" s="36"/>
      <c r="B137" s="37"/>
      <c r="C137" s="176" t="s">
        <v>8</v>
      </c>
      <c r="D137" s="176" t="s">
        <v>150</v>
      </c>
      <c r="E137" s="177" t="s">
        <v>216</v>
      </c>
      <c r="F137" s="178" t="s">
        <v>217</v>
      </c>
      <c r="G137" s="179" t="s">
        <v>94</v>
      </c>
      <c r="H137" s="180">
        <v>52</v>
      </c>
      <c r="I137" s="181"/>
      <c r="J137" s="182">
        <f>ROUND(I137*H137,2)</f>
        <v>0</v>
      </c>
      <c r="K137" s="178" t="s">
        <v>169</v>
      </c>
      <c r="L137" s="41"/>
      <c r="M137" s="183" t="s">
        <v>21</v>
      </c>
      <c r="N137" s="184" t="s">
        <v>43</v>
      </c>
      <c r="O137" s="66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153</v>
      </c>
      <c r="AT137" s="187" t="s">
        <v>150</v>
      </c>
      <c r="AU137" s="187" t="s">
        <v>81</v>
      </c>
      <c r="AY137" s="19" t="s">
        <v>147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9" t="s">
        <v>77</v>
      </c>
      <c r="BK137" s="188">
        <f>ROUND(I137*H137,2)</f>
        <v>0</v>
      </c>
      <c r="BL137" s="19" t="s">
        <v>153</v>
      </c>
      <c r="BM137" s="187" t="s">
        <v>218</v>
      </c>
    </row>
    <row r="138" spans="1:65" s="2" customFormat="1">
      <c r="A138" s="36"/>
      <c r="B138" s="37"/>
      <c r="C138" s="38"/>
      <c r="D138" s="212" t="s">
        <v>171</v>
      </c>
      <c r="E138" s="38"/>
      <c r="F138" s="213" t="s">
        <v>219</v>
      </c>
      <c r="G138" s="38"/>
      <c r="H138" s="38"/>
      <c r="I138" s="38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171</v>
      </c>
      <c r="AU138" s="19" t="s">
        <v>81</v>
      </c>
    </row>
    <row r="139" spans="1:65" s="14" customFormat="1">
      <c r="B139" s="202"/>
      <c r="C139" s="203"/>
      <c r="D139" s="189" t="s">
        <v>157</v>
      </c>
      <c r="E139" s="204" t="s">
        <v>21</v>
      </c>
      <c r="F139" s="205" t="s">
        <v>92</v>
      </c>
      <c r="G139" s="203"/>
      <c r="H139" s="206">
        <v>52</v>
      </c>
      <c r="I139" s="203"/>
      <c r="J139" s="203"/>
      <c r="K139" s="203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157</v>
      </c>
      <c r="AU139" s="211" t="s">
        <v>81</v>
      </c>
      <c r="AV139" s="14" t="s">
        <v>81</v>
      </c>
      <c r="AW139" s="14" t="s">
        <v>33</v>
      </c>
      <c r="AX139" s="14" t="s">
        <v>77</v>
      </c>
      <c r="AY139" s="211" t="s">
        <v>147</v>
      </c>
    </row>
    <row r="140" spans="1:65" s="2" customFormat="1" ht="24.2" customHeight="1">
      <c r="A140" s="36"/>
      <c r="B140" s="37"/>
      <c r="C140" s="176" t="s">
        <v>237</v>
      </c>
      <c r="D140" s="176" t="s">
        <v>150</v>
      </c>
      <c r="E140" s="177" t="s">
        <v>221</v>
      </c>
      <c r="F140" s="178" t="s">
        <v>222</v>
      </c>
      <c r="G140" s="179" t="s">
        <v>94</v>
      </c>
      <c r="H140" s="180">
        <v>1.736</v>
      </c>
      <c r="I140" s="181"/>
      <c r="J140" s="182">
        <f>ROUND(I140*H140,2)</f>
        <v>0</v>
      </c>
      <c r="K140" s="178" t="s">
        <v>169</v>
      </c>
      <c r="L140" s="41"/>
      <c r="M140" s="183" t="s">
        <v>21</v>
      </c>
      <c r="N140" s="184" t="s">
        <v>43</v>
      </c>
      <c r="O140" s="66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7" t="s">
        <v>153</v>
      </c>
      <c r="AT140" s="187" t="s">
        <v>150</v>
      </c>
      <c r="AU140" s="187" t="s">
        <v>81</v>
      </c>
      <c r="AY140" s="19" t="s">
        <v>147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9" t="s">
        <v>77</v>
      </c>
      <c r="BK140" s="188">
        <f>ROUND(I140*H140,2)</f>
        <v>0</v>
      </c>
      <c r="BL140" s="19" t="s">
        <v>153</v>
      </c>
      <c r="BM140" s="187" t="s">
        <v>223</v>
      </c>
    </row>
    <row r="141" spans="1:65" s="2" customFormat="1">
      <c r="A141" s="36"/>
      <c r="B141" s="37"/>
      <c r="C141" s="38"/>
      <c r="D141" s="212" t="s">
        <v>171</v>
      </c>
      <c r="E141" s="38"/>
      <c r="F141" s="213" t="s">
        <v>224</v>
      </c>
      <c r="G141" s="38"/>
      <c r="H141" s="38"/>
      <c r="I141" s="38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171</v>
      </c>
      <c r="AU141" s="19" t="s">
        <v>81</v>
      </c>
    </row>
    <row r="142" spans="1:65" s="13" customFormat="1">
      <c r="B142" s="193"/>
      <c r="C142" s="194"/>
      <c r="D142" s="189" t="s">
        <v>157</v>
      </c>
      <c r="E142" s="195" t="s">
        <v>21</v>
      </c>
      <c r="F142" s="196" t="s">
        <v>225</v>
      </c>
      <c r="G142" s="194"/>
      <c r="H142" s="195" t="s">
        <v>21</v>
      </c>
      <c r="I142" s="194"/>
      <c r="J142" s="194"/>
      <c r="K142" s="194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157</v>
      </c>
      <c r="AU142" s="201" t="s">
        <v>81</v>
      </c>
      <c r="AV142" s="13" t="s">
        <v>77</v>
      </c>
      <c r="AW142" s="13" t="s">
        <v>33</v>
      </c>
      <c r="AX142" s="13" t="s">
        <v>72</v>
      </c>
      <c r="AY142" s="201" t="s">
        <v>147</v>
      </c>
    </row>
    <row r="143" spans="1:65" s="14" customFormat="1">
      <c r="B143" s="202"/>
      <c r="C143" s="203"/>
      <c r="D143" s="189" t="s">
        <v>157</v>
      </c>
      <c r="E143" s="204" t="s">
        <v>21</v>
      </c>
      <c r="F143" s="205" t="s">
        <v>226</v>
      </c>
      <c r="G143" s="203"/>
      <c r="H143" s="206">
        <v>1.736</v>
      </c>
      <c r="I143" s="203"/>
      <c r="J143" s="203"/>
      <c r="K143" s="203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157</v>
      </c>
      <c r="AU143" s="211" t="s">
        <v>81</v>
      </c>
      <c r="AV143" s="14" t="s">
        <v>81</v>
      </c>
      <c r="AW143" s="14" t="s">
        <v>33</v>
      </c>
      <c r="AX143" s="14" t="s">
        <v>72</v>
      </c>
      <c r="AY143" s="211" t="s">
        <v>147</v>
      </c>
    </row>
    <row r="144" spans="1:65" s="15" customFormat="1">
      <c r="B144" s="224"/>
      <c r="C144" s="225"/>
      <c r="D144" s="189" t="s">
        <v>157</v>
      </c>
      <c r="E144" s="226" t="s">
        <v>117</v>
      </c>
      <c r="F144" s="227" t="s">
        <v>208</v>
      </c>
      <c r="G144" s="225"/>
      <c r="H144" s="228">
        <v>1.736</v>
      </c>
      <c r="I144" s="225"/>
      <c r="J144" s="225"/>
      <c r="K144" s="225"/>
      <c r="L144" s="229"/>
      <c r="M144" s="230"/>
      <c r="N144" s="231"/>
      <c r="O144" s="231"/>
      <c r="P144" s="231"/>
      <c r="Q144" s="231"/>
      <c r="R144" s="231"/>
      <c r="S144" s="231"/>
      <c r="T144" s="232"/>
      <c r="AT144" s="233" t="s">
        <v>157</v>
      </c>
      <c r="AU144" s="233" t="s">
        <v>81</v>
      </c>
      <c r="AV144" s="15" t="s">
        <v>153</v>
      </c>
      <c r="AW144" s="15" t="s">
        <v>33</v>
      </c>
      <c r="AX144" s="15" t="s">
        <v>77</v>
      </c>
      <c r="AY144" s="233" t="s">
        <v>147</v>
      </c>
    </row>
    <row r="145" spans="1:65" s="2" customFormat="1" ht="24.2" customHeight="1">
      <c r="A145" s="36"/>
      <c r="B145" s="37"/>
      <c r="C145" s="176" t="s">
        <v>243</v>
      </c>
      <c r="D145" s="176" t="s">
        <v>150</v>
      </c>
      <c r="E145" s="177" t="s">
        <v>228</v>
      </c>
      <c r="F145" s="178" t="s">
        <v>229</v>
      </c>
      <c r="G145" s="179" t="s">
        <v>94</v>
      </c>
      <c r="H145" s="180">
        <v>104.16</v>
      </c>
      <c r="I145" s="181"/>
      <c r="J145" s="182">
        <f>ROUND(I145*H145,2)</f>
        <v>0</v>
      </c>
      <c r="K145" s="178" t="s">
        <v>169</v>
      </c>
      <c r="L145" s="41"/>
      <c r="M145" s="183" t="s">
        <v>21</v>
      </c>
      <c r="N145" s="184" t="s">
        <v>43</v>
      </c>
      <c r="O145" s="66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153</v>
      </c>
      <c r="AT145" s="187" t="s">
        <v>150</v>
      </c>
      <c r="AU145" s="187" t="s">
        <v>81</v>
      </c>
      <c r="AY145" s="19" t="s">
        <v>147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9" t="s">
        <v>77</v>
      </c>
      <c r="BK145" s="188">
        <f>ROUND(I145*H145,2)</f>
        <v>0</v>
      </c>
      <c r="BL145" s="19" t="s">
        <v>153</v>
      </c>
      <c r="BM145" s="187" t="s">
        <v>230</v>
      </c>
    </row>
    <row r="146" spans="1:65" s="2" customFormat="1">
      <c r="A146" s="36"/>
      <c r="B146" s="37"/>
      <c r="C146" s="38"/>
      <c r="D146" s="212" t="s">
        <v>171</v>
      </c>
      <c r="E146" s="38"/>
      <c r="F146" s="213" t="s">
        <v>231</v>
      </c>
      <c r="G146" s="38"/>
      <c r="H146" s="38"/>
      <c r="I146" s="38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171</v>
      </c>
      <c r="AU146" s="19" t="s">
        <v>81</v>
      </c>
    </row>
    <row r="147" spans="1:65" s="14" customFormat="1">
      <c r="B147" s="202"/>
      <c r="C147" s="203"/>
      <c r="D147" s="189" t="s">
        <v>157</v>
      </c>
      <c r="E147" s="204" t="s">
        <v>21</v>
      </c>
      <c r="F147" s="205" t="s">
        <v>232</v>
      </c>
      <c r="G147" s="203"/>
      <c r="H147" s="206">
        <v>104.16</v>
      </c>
      <c r="I147" s="203"/>
      <c r="J147" s="203"/>
      <c r="K147" s="203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157</v>
      </c>
      <c r="AU147" s="211" t="s">
        <v>81</v>
      </c>
      <c r="AV147" s="14" t="s">
        <v>81</v>
      </c>
      <c r="AW147" s="14" t="s">
        <v>33</v>
      </c>
      <c r="AX147" s="14" t="s">
        <v>77</v>
      </c>
      <c r="AY147" s="211" t="s">
        <v>147</v>
      </c>
    </row>
    <row r="148" spans="1:65" s="2" customFormat="1" ht="24.2" customHeight="1">
      <c r="A148" s="36"/>
      <c r="B148" s="37"/>
      <c r="C148" s="176" t="s">
        <v>249</v>
      </c>
      <c r="D148" s="176" t="s">
        <v>150</v>
      </c>
      <c r="E148" s="177" t="s">
        <v>233</v>
      </c>
      <c r="F148" s="178" t="s">
        <v>234</v>
      </c>
      <c r="G148" s="179" t="s">
        <v>94</v>
      </c>
      <c r="H148" s="180">
        <v>1.736</v>
      </c>
      <c r="I148" s="181"/>
      <c r="J148" s="182">
        <f>ROUND(I148*H148,2)</f>
        <v>0</v>
      </c>
      <c r="K148" s="178" t="s">
        <v>169</v>
      </c>
      <c r="L148" s="41"/>
      <c r="M148" s="183" t="s">
        <v>21</v>
      </c>
      <c r="N148" s="184" t="s">
        <v>43</v>
      </c>
      <c r="O148" s="66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153</v>
      </c>
      <c r="AT148" s="187" t="s">
        <v>150</v>
      </c>
      <c r="AU148" s="187" t="s">
        <v>81</v>
      </c>
      <c r="AY148" s="19" t="s">
        <v>147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9" t="s">
        <v>77</v>
      </c>
      <c r="BK148" s="188">
        <f>ROUND(I148*H148,2)</f>
        <v>0</v>
      </c>
      <c r="BL148" s="19" t="s">
        <v>153</v>
      </c>
      <c r="BM148" s="187" t="s">
        <v>235</v>
      </c>
    </row>
    <row r="149" spans="1:65" s="2" customFormat="1">
      <c r="A149" s="36"/>
      <c r="B149" s="37"/>
      <c r="C149" s="38"/>
      <c r="D149" s="212" t="s">
        <v>171</v>
      </c>
      <c r="E149" s="38"/>
      <c r="F149" s="213" t="s">
        <v>236</v>
      </c>
      <c r="G149" s="38"/>
      <c r="H149" s="38"/>
      <c r="I149" s="38"/>
      <c r="J149" s="38"/>
      <c r="K149" s="38"/>
      <c r="L149" s="41"/>
      <c r="M149" s="191"/>
      <c r="N149" s="192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171</v>
      </c>
      <c r="AU149" s="19" t="s">
        <v>81</v>
      </c>
    </row>
    <row r="150" spans="1:65" s="14" customFormat="1">
      <c r="B150" s="202"/>
      <c r="C150" s="203"/>
      <c r="D150" s="189" t="s">
        <v>157</v>
      </c>
      <c r="E150" s="204" t="s">
        <v>21</v>
      </c>
      <c r="F150" s="205" t="s">
        <v>117</v>
      </c>
      <c r="G150" s="203"/>
      <c r="H150" s="206">
        <v>1.736</v>
      </c>
      <c r="I150" s="203"/>
      <c r="J150" s="203"/>
      <c r="K150" s="203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157</v>
      </c>
      <c r="AU150" s="211" t="s">
        <v>81</v>
      </c>
      <c r="AV150" s="14" t="s">
        <v>81</v>
      </c>
      <c r="AW150" s="14" t="s">
        <v>33</v>
      </c>
      <c r="AX150" s="14" t="s">
        <v>77</v>
      </c>
      <c r="AY150" s="211" t="s">
        <v>147</v>
      </c>
    </row>
    <row r="151" spans="1:65" s="2" customFormat="1" ht="21.75" customHeight="1">
      <c r="A151" s="36"/>
      <c r="B151" s="37"/>
      <c r="C151" s="176" t="s">
        <v>254</v>
      </c>
      <c r="D151" s="176" t="s">
        <v>150</v>
      </c>
      <c r="E151" s="177" t="s">
        <v>238</v>
      </c>
      <c r="F151" s="178" t="s">
        <v>239</v>
      </c>
      <c r="G151" s="179" t="s">
        <v>102</v>
      </c>
      <c r="H151" s="180">
        <v>4.34</v>
      </c>
      <c r="I151" s="181"/>
      <c r="J151" s="182">
        <f>ROUND(I151*H151,2)</f>
        <v>0</v>
      </c>
      <c r="K151" s="178" t="s">
        <v>169</v>
      </c>
      <c r="L151" s="41"/>
      <c r="M151" s="183" t="s">
        <v>21</v>
      </c>
      <c r="N151" s="184" t="s">
        <v>43</v>
      </c>
      <c r="O151" s="66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7" t="s">
        <v>153</v>
      </c>
      <c r="AT151" s="187" t="s">
        <v>150</v>
      </c>
      <c r="AU151" s="187" t="s">
        <v>81</v>
      </c>
      <c r="AY151" s="19" t="s">
        <v>147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9" t="s">
        <v>77</v>
      </c>
      <c r="BK151" s="188">
        <f>ROUND(I151*H151,2)</f>
        <v>0</v>
      </c>
      <c r="BL151" s="19" t="s">
        <v>153</v>
      </c>
      <c r="BM151" s="187" t="s">
        <v>240</v>
      </c>
    </row>
    <row r="152" spans="1:65" s="2" customFormat="1">
      <c r="A152" s="36"/>
      <c r="B152" s="37"/>
      <c r="C152" s="38"/>
      <c r="D152" s="212" t="s">
        <v>171</v>
      </c>
      <c r="E152" s="38"/>
      <c r="F152" s="213" t="s">
        <v>241</v>
      </c>
      <c r="G152" s="38"/>
      <c r="H152" s="38"/>
      <c r="I152" s="38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171</v>
      </c>
      <c r="AU152" s="19" t="s">
        <v>81</v>
      </c>
    </row>
    <row r="153" spans="1:65" s="14" customFormat="1">
      <c r="B153" s="202"/>
      <c r="C153" s="203"/>
      <c r="D153" s="189" t="s">
        <v>157</v>
      </c>
      <c r="E153" s="204" t="s">
        <v>21</v>
      </c>
      <c r="F153" s="205" t="s">
        <v>242</v>
      </c>
      <c r="G153" s="203"/>
      <c r="H153" s="206">
        <v>4.34</v>
      </c>
      <c r="I153" s="203"/>
      <c r="J153" s="203"/>
      <c r="K153" s="203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157</v>
      </c>
      <c r="AU153" s="211" t="s">
        <v>81</v>
      </c>
      <c r="AV153" s="14" t="s">
        <v>81</v>
      </c>
      <c r="AW153" s="14" t="s">
        <v>33</v>
      </c>
      <c r="AX153" s="14" t="s">
        <v>72</v>
      </c>
      <c r="AY153" s="211" t="s">
        <v>147</v>
      </c>
    </row>
    <row r="154" spans="1:65" s="15" customFormat="1">
      <c r="B154" s="224"/>
      <c r="C154" s="225"/>
      <c r="D154" s="189" t="s">
        <v>157</v>
      </c>
      <c r="E154" s="226" t="s">
        <v>106</v>
      </c>
      <c r="F154" s="227" t="s">
        <v>208</v>
      </c>
      <c r="G154" s="225"/>
      <c r="H154" s="228">
        <v>4.34</v>
      </c>
      <c r="I154" s="225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AT154" s="233" t="s">
        <v>157</v>
      </c>
      <c r="AU154" s="233" t="s">
        <v>81</v>
      </c>
      <c r="AV154" s="15" t="s">
        <v>153</v>
      </c>
      <c r="AW154" s="15" t="s">
        <v>33</v>
      </c>
      <c r="AX154" s="15" t="s">
        <v>77</v>
      </c>
      <c r="AY154" s="233" t="s">
        <v>147</v>
      </c>
    </row>
    <row r="155" spans="1:65" s="2" customFormat="1" ht="21.75" customHeight="1">
      <c r="A155" s="36"/>
      <c r="B155" s="37"/>
      <c r="C155" s="176" t="s">
        <v>259</v>
      </c>
      <c r="D155" s="176" t="s">
        <v>150</v>
      </c>
      <c r="E155" s="177" t="s">
        <v>244</v>
      </c>
      <c r="F155" s="178" t="s">
        <v>245</v>
      </c>
      <c r="G155" s="179" t="s">
        <v>102</v>
      </c>
      <c r="H155" s="180">
        <v>260.39999999999998</v>
      </c>
      <c r="I155" s="181"/>
      <c r="J155" s="182">
        <f>ROUND(I155*H155,2)</f>
        <v>0</v>
      </c>
      <c r="K155" s="178" t="s">
        <v>169</v>
      </c>
      <c r="L155" s="41"/>
      <c r="M155" s="183" t="s">
        <v>21</v>
      </c>
      <c r="N155" s="184" t="s">
        <v>43</v>
      </c>
      <c r="O155" s="66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153</v>
      </c>
      <c r="AT155" s="187" t="s">
        <v>150</v>
      </c>
      <c r="AU155" s="187" t="s">
        <v>81</v>
      </c>
      <c r="AY155" s="19" t="s">
        <v>147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9" t="s">
        <v>77</v>
      </c>
      <c r="BK155" s="188">
        <f>ROUND(I155*H155,2)</f>
        <v>0</v>
      </c>
      <c r="BL155" s="19" t="s">
        <v>153</v>
      </c>
      <c r="BM155" s="187" t="s">
        <v>246</v>
      </c>
    </row>
    <row r="156" spans="1:65" s="2" customFormat="1">
      <c r="A156" s="36"/>
      <c r="B156" s="37"/>
      <c r="C156" s="38"/>
      <c r="D156" s="212" t="s">
        <v>171</v>
      </c>
      <c r="E156" s="38"/>
      <c r="F156" s="213" t="s">
        <v>247</v>
      </c>
      <c r="G156" s="38"/>
      <c r="H156" s="38"/>
      <c r="I156" s="38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171</v>
      </c>
      <c r="AU156" s="19" t="s">
        <v>81</v>
      </c>
    </row>
    <row r="157" spans="1:65" s="14" customFormat="1">
      <c r="B157" s="202"/>
      <c r="C157" s="203"/>
      <c r="D157" s="189" t="s">
        <v>157</v>
      </c>
      <c r="E157" s="204" t="s">
        <v>21</v>
      </c>
      <c r="F157" s="205" t="s">
        <v>248</v>
      </c>
      <c r="G157" s="203"/>
      <c r="H157" s="206">
        <v>260.39999999999998</v>
      </c>
      <c r="I157" s="203"/>
      <c r="J157" s="203"/>
      <c r="K157" s="203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157</v>
      </c>
      <c r="AU157" s="211" t="s">
        <v>81</v>
      </c>
      <c r="AV157" s="14" t="s">
        <v>81</v>
      </c>
      <c r="AW157" s="14" t="s">
        <v>33</v>
      </c>
      <c r="AX157" s="14" t="s">
        <v>77</v>
      </c>
      <c r="AY157" s="211" t="s">
        <v>147</v>
      </c>
    </row>
    <row r="158" spans="1:65" s="2" customFormat="1" ht="24.2" customHeight="1">
      <c r="A158" s="36"/>
      <c r="B158" s="37"/>
      <c r="C158" s="176" t="s">
        <v>7</v>
      </c>
      <c r="D158" s="176" t="s">
        <v>150</v>
      </c>
      <c r="E158" s="177" t="s">
        <v>250</v>
      </c>
      <c r="F158" s="178" t="s">
        <v>251</v>
      </c>
      <c r="G158" s="179" t="s">
        <v>102</v>
      </c>
      <c r="H158" s="180">
        <v>4.34</v>
      </c>
      <c r="I158" s="181"/>
      <c r="J158" s="182">
        <f>ROUND(I158*H158,2)</f>
        <v>0</v>
      </c>
      <c r="K158" s="178" t="s">
        <v>169</v>
      </c>
      <c r="L158" s="41"/>
      <c r="M158" s="183" t="s">
        <v>21</v>
      </c>
      <c r="N158" s="184" t="s">
        <v>43</v>
      </c>
      <c r="O158" s="66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7" t="s">
        <v>153</v>
      </c>
      <c r="AT158" s="187" t="s">
        <v>150</v>
      </c>
      <c r="AU158" s="187" t="s">
        <v>81</v>
      </c>
      <c r="AY158" s="19" t="s">
        <v>147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9" t="s">
        <v>77</v>
      </c>
      <c r="BK158" s="188">
        <f>ROUND(I158*H158,2)</f>
        <v>0</v>
      </c>
      <c r="BL158" s="19" t="s">
        <v>153</v>
      </c>
      <c r="BM158" s="187" t="s">
        <v>252</v>
      </c>
    </row>
    <row r="159" spans="1:65" s="2" customFormat="1">
      <c r="A159" s="36"/>
      <c r="B159" s="37"/>
      <c r="C159" s="38"/>
      <c r="D159" s="212" t="s">
        <v>171</v>
      </c>
      <c r="E159" s="38"/>
      <c r="F159" s="213" t="s">
        <v>253</v>
      </c>
      <c r="G159" s="38"/>
      <c r="H159" s="38"/>
      <c r="I159" s="38"/>
      <c r="J159" s="38"/>
      <c r="K159" s="38"/>
      <c r="L159" s="41"/>
      <c r="M159" s="191"/>
      <c r="N159" s="192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171</v>
      </c>
      <c r="AU159" s="19" t="s">
        <v>81</v>
      </c>
    </row>
    <row r="160" spans="1:65" s="14" customFormat="1">
      <c r="B160" s="202"/>
      <c r="C160" s="203"/>
      <c r="D160" s="189" t="s">
        <v>157</v>
      </c>
      <c r="E160" s="204" t="s">
        <v>21</v>
      </c>
      <c r="F160" s="205" t="s">
        <v>106</v>
      </c>
      <c r="G160" s="203"/>
      <c r="H160" s="206">
        <v>4.34</v>
      </c>
      <c r="I160" s="203"/>
      <c r="J160" s="203"/>
      <c r="K160" s="203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157</v>
      </c>
      <c r="AU160" s="211" t="s">
        <v>81</v>
      </c>
      <c r="AV160" s="14" t="s">
        <v>81</v>
      </c>
      <c r="AW160" s="14" t="s">
        <v>33</v>
      </c>
      <c r="AX160" s="14" t="s">
        <v>77</v>
      </c>
      <c r="AY160" s="211" t="s">
        <v>147</v>
      </c>
    </row>
    <row r="161" spans="1:65" s="2" customFormat="1" ht="16.5" customHeight="1">
      <c r="A161" s="36"/>
      <c r="B161" s="37"/>
      <c r="C161" s="176" t="s">
        <v>269</v>
      </c>
      <c r="D161" s="176" t="s">
        <v>150</v>
      </c>
      <c r="E161" s="177" t="s">
        <v>255</v>
      </c>
      <c r="F161" s="178" t="s">
        <v>256</v>
      </c>
      <c r="G161" s="179" t="s">
        <v>94</v>
      </c>
      <c r="H161" s="180">
        <v>52</v>
      </c>
      <c r="I161" s="181"/>
      <c r="J161" s="182">
        <f>ROUND(I161*H161,2)</f>
        <v>0</v>
      </c>
      <c r="K161" s="178" t="s">
        <v>169</v>
      </c>
      <c r="L161" s="41"/>
      <c r="M161" s="183" t="s">
        <v>21</v>
      </c>
      <c r="N161" s="184" t="s">
        <v>43</v>
      </c>
      <c r="O161" s="66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153</v>
      </c>
      <c r="AT161" s="187" t="s">
        <v>150</v>
      </c>
      <c r="AU161" s="187" t="s">
        <v>81</v>
      </c>
      <c r="AY161" s="19" t="s">
        <v>147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9" t="s">
        <v>77</v>
      </c>
      <c r="BK161" s="188">
        <f>ROUND(I161*H161,2)</f>
        <v>0</v>
      </c>
      <c r="BL161" s="19" t="s">
        <v>153</v>
      </c>
      <c r="BM161" s="187" t="s">
        <v>257</v>
      </c>
    </row>
    <row r="162" spans="1:65" s="2" customFormat="1">
      <c r="A162" s="36"/>
      <c r="B162" s="37"/>
      <c r="C162" s="38"/>
      <c r="D162" s="212" t="s">
        <v>171</v>
      </c>
      <c r="E162" s="38"/>
      <c r="F162" s="213" t="s">
        <v>258</v>
      </c>
      <c r="G162" s="38"/>
      <c r="H162" s="38"/>
      <c r="I162" s="38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171</v>
      </c>
      <c r="AU162" s="19" t="s">
        <v>81</v>
      </c>
    </row>
    <row r="163" spans="1:65" s="14" customFormat="1">
      <c r="B163" s="202"/>
      <c r="C163" s="203"/>
      <c r="D163" s="189" t="s">
        <v>157</v>
      </c>
      <c r="E163" s="204" t="s">
        <v>21</v>
      </c>
      <c r="F163" s="205" t="s">
        <v>553</v>
      </c>
      <c r="G163" s="203"/>
      <c r="H163" s="206">
        <v>52</v>
      </c>
      <c r="I163" s="203"/>
      <c r="J163" s="203"/>
      <c r="K163" s="203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157</v>
      </c>
      <c r="AU163" s="211" t="s">
        <v>81</v>
      </c>
      <c r="AV163" s="14" t="s">
        <v>81</v>
      </c>
      <c r="AW163" s="14" t="s">
        <v>33</v>
      </c>
      <c r="AX163" s="14" t="s">
        <v>72</v>
      </c>
      <c r="AY163" s="211" t="s">
        <v>147</v>
      </c>
    </row>
    <row r="164" spans="1:65" s="15" customFormat="1">
      <c r="B164" s="224"/>
      <c r="C164" s="225"/>
      <c r="D164" s="189" t="s">
        <v>157</v>
      </c>
      <c r="E164" s="226" t="s">
        <v>104</v>
      </c>
      <c r="F164" s="227" t="s">
        <v>208</v>
      </c>
      <c r="G164" s="225"/>
      <c r="H164" s="228">
        <v>52</v>
      </c>
      <c r="I164" s="225"/>
      <c r="J164" s="225"/>
      <c r="K164" s="225"/>
      <c r="L164" s="229"/>
      <c r="M164" s="230"/>
      <c r="N164" s="231"/>
      <c r="O164" s="231"/>
      <c r="P164" s="231"/>
      <c r="Q164" s="231"/>
      <c r="R164" s="231"/>
      <c r="S164" s="231"/>
      <c r="T164" s="232"/>
      <c r="AT164" s="233" t="s">
        <v>157</v>
      </c>
      <c r="AU164" s="233" t="s">
        <v>81</v>
      </c>
      <c r="AV164" s="15" t="s">
        <v>153</v>
      </c>
      <c r="AW164" s="15" t="s">
        <v>33</v>
      </c>
      <c r="AX164" s="15" t="s">
        <v>77</v>
      </c>
      <c r="AY164" s="233" t="s">
        <v>147</v>
      </c>
    </row>
    <row r="165" spans="1:65" s="2" customFormat="1" ht="16.5" customHeight="1">
      <c r="A165" s="36"/>
      <c r="B165" s="37"/>
      <c r="C165" s="176" t="s">
        <v>275</v>
      </c>
      <c r="D165" s="176" t="s">
        <v>150</v>
      </c>
      <c r="E165" s="177" t="s">
        <v>260</v>
      </c>
      <c r="F165" s="178" t="s">
        <v>261</v>
      </c>
      <c r="G165" s="179" t="s">
        <v>94</v>
      </c>
      <c r="H165" s="180">
        <v>3120</v>
      </c>
      <c r="I165" s="181"/>
      <c r="J165" s="182">
        <f>ROUND(I165*H165,2)</f>
        <v>0</v>
      </c>
      <c r="K165" s="178" t="s">
        <v>169</v>
      </c>
      <c r="L165" s="41"/>
      <c r="M165" s="183" t="s">
        <v>21</v>
      </c>
      <c r="N165" s="184" t="s">
        <v>43</v>
      </c>
      <c r="O165" s="66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153</v>
      </c>
      <c r="AT165" s="187" t="s">
        <v>150</v>
      </c>
      <c r="AU165" s="187" t="s">
        <v>81</v>
      </c>
      <c r="AY165" s="19" t="s">
        <v>147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9" t="s">
        <v>77</v>
      </c>
      <c r="BK165" s="188">
        <f>ROUND(I165*H165,2)</f>
        <v>0</v>
      </c>
      <c r="BL165" s="19" t="s">
        <v>153</v>
      </c>
      <c r="BM165" s="187" t="s">
        <v>262</v>
      </c>
    </row>
    <row r="166" spans="1:65" s="2" customFormat="1">
      <c r="A166" s="36"/>
      <c r="B166" s="37"/>
      <c r="C166" s="38"/>
      <c r="D166" s="212" t="s">
        <v>171</v>
      </c>
      <c r="E166" s="38"/>
      <c r="F166" s="213" t="s">
        <v>263</v>
      </c>
      <c r="G166" s="38"/>
      <c r="H166" s="38"/>
      <c r="I166" s="38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171</v>
      </c>
      <c r="AU166" s="19" t="s">
        <v>81</v>
      </c>
    </row>
    <row r="167" spans="1:65" s="14" customFormat="1">
      <c r="B167" s="202"/>
      <c r="C167" s="203"/>
      <c r="D167" s="189" t="s">
        <v>157</v>
      </c>
      <c r="E167" s="204" t="s">
        <v>21</v>
      </c>
      <c r="F167" s="205" t="s">
        <v>264</v>
      </c>
      <c r="G167" s="203"/>
      <c r="H167" s="206">
        <v>3120</v>
      </c>
      <c r="I167" s="203"/>
      <c r="J167" s="203"/>
      <c r="K167" s="203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157</v>
      </c>
      <c r="AU167" s="211" t="s">
        <v>81</v>
      </c>
      <c r="AV167" s="14" t="s">
        <v>81</v>
      </c>
      <c r="AW167" s="14" t="s">
        <v>33</v>
      </c>
      <c r="AX167" s="14" t="s">
        <v>77</v>
      </c>
      <c r="AY167" s="211" t="s">
        <v>147</v>
      </c>
    </row>
    <row r="168" spans="1:65" s="2" customFormat="1" ht="16.5" customHeight="1">
      <c r="A168" s="36"/>
      <c r="B168" s="37"/>
      <c r="C168" s="176" t="s">
        <v>281</v>
      </c>
      <c r="D168" s="176" t="s">
        <v>150</v>
      </c>
      <c r="E168" s="177" t="s">
        <v>265</v>
      </c>
      <c r="F168" s="178" t="s">
        <v>266</v>
      </c>
      <c r="G168" s="179" t="s">
        <v>94</v>
      </c>
      <c r="H168" s="180">
        <v>52</v>
      </c>
      <c r="I168" s="181"/>
      <c r="J168" s="182">
        <f>ROUND(I168*H168,2)</f>
        <v>0</v>
      </c>
      <c r="K168" s="178" t="s">
        <v>169</v>
      </c>
      <c r="L168" s="41"/>
      <c r="M168" s="183" t="s">
        <v>21</v>
      </c>
      <c r="N168" s="184" t="s">
        <v>43</v>
      </c>
      <c r="O168" s="66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7" t="s">
        <v>153</v>
      </c>
      <c r="AT168" s="187" t="s">
        <v>150</v>
      </c>
      <c r="AU168" s="187" t="s">
        <v>81</v>
      </c>
      <c r="AY168" s="19" t="s">
        <v>147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9" t="s">
        <v>77</v>
      </c>
      <c r="BK168" s="188">
        <f>ROUND(I168*H168,2)</f>
        <v>0</v>
      </c>
      <c r="BL168" s="19" t="s">
        <v>153</v>
      </c>
      <c r="BM168" s="187" t="s">
        <v>267</v>
      </c>
    </row>
    <row r="169" spans="1:65" s="2" customFormat="1">
      <c r="A169" s="36"/>
      <c r="B169" s="37"/>
      <c r="C169" s="38"/>
      <c r="D169" s="212" t="s">
        <v>171</v>
      </c>
      <c r="E169" s="38"/>
      <c r="F169" s="213" t="s">
        <v>268</v>
      </c>
      <c r="G169" s="38"/>
      <c r="H169" s="38"/>
      <c r="I169" s="38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171</v>
      </c>
      <c r="AU169" s="19" t="s">
        <v>81</v>
      </c>
    </row>
    <row r="170" spans="1:65" s="14" customFormat="1">
      <c r="B170" s="202"/>
      <c r="C170" s="203"/>
      <c r="D170" s="189" t="s">
        <v>157</v>
      </c>
      <c r="E170" s="204" t="s">
        <v>21</v>
      </c>
      <c r="F170" s="205" t="s">
        <v>104</v>
      </c>
      <c r="G170" s="203"/>
      <c r="H170" s="206">
        <v>52</v>
      </c>
      <c r="I170" s="203"/>
      <c r="J170" s="203"/>
      <c r="K170" s="203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157</v>
      </c>
      <c r="AU170" s="211" t="s">
        <v>81</v>
      </c>
      <c r="AV170" s="14" t="s">
        <v>81</v>
      </c>
      <c r="AW170" s="14" t="s">
        <v>33</v>
      </c>
      <c r="AX170" s="14" t="s">
        <v>77</v>
      </c>
      <c r="AY170" s="211" t="s">
        <v>147</v>
      </c>
    </row>
    <row r="171" spans="1:65" s="2" customFormat="1" ht="24.2" customHeight="1">
      <c r="A171" s="36"/>
      <c r="B171" s="37"/>
      <c r="C171" s="176" t="s">
        <v>286</v>
      </c>
      <c r="D171" s="176" t="s">
        <v>150</v>
      </c>
      <c r="E171" s="177" t="s">
        <v>270</v>
      </c>
      <c r="F171" s="178" t="s">
        <v>271</v>
      </c>
      <c r="G171" s="179" t="s">
        <v>94</v>
      </c>
      <c r="H171" s="180">
        <v>2.4</v>
      </c>
      <c r="I171" s="181"/>
      <c r="J171" s="182">
        <f>ROUND(I171*H171,2)</f>
        <v>0</v>
      </c>
      <c r="K171" s="178" t="s">
        <v>169</v>
      </c>
      <c r="L171" s="41"/>
      <c r="M171" s="183" t="s">
        <v>21</v>
      </c>
      <c r="N171" s="184" t="s">
        <v>43</v>
      </c>
      <c r="O171" s="66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153</v>
      </c>
      <c r="AT171" s="187" t="s">
        <v>150</v>
      </c>
      <c r="AU171" s="187" t="s">
        <v>81</v>
      </c>
      <c r="AY171" s="19" t="s">
        <v>147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9" t="s">
        <v>77</v>
      </c>
      <c r="BK171" s="188">
        <f>ROUND(I171*H171,2)</f>
        <v>0</v>
      </c>
      <c r="BL171" s="19" t="s">
        <v>153</v>
      </c>
      <c r="BM171" s="187" t="s">
        <v>272</v>
      </c>
    </row>
    <row r="172" spans="1:65" s="2" customFormat="1">
      <c r="A172" s="36"/>
      <c r="B172" s="37"/>
      <c r="C172" s="38"/>
      <c r="D172" s="212" t="s">
        <v>171</v>
      </c>
      <c r="E172" s="38"/>
      <c r="F172" s="213" t="s">
        <v>273</v>
      </c>
      <c r="G172" s="38"/>
      <c r="H172" s="38"/>
      <c r="I172" s="38"/>
      <c r="J172" s="38"/>
      <c r="K172" s="38"/>
      <c r="L172" s="41"/>
      <c r="M172" s="191"/>
      <c r="N172" s="192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171</v>
      </c>
      <c r="AU172" s="19" t="s">
        <v>81</v>
      </c>
    </row>
    <row r="173" spans="1:65" s="14" customFormat="1">
      <c r="B173" s="202"/>
      <c r="C173" s="203"/>
      <c r="D173" s="189" t="s">
        <v>157</v>
      </c>
      <c r="E173" s="204" t="s">
        <v>21</v>
      </c>
      <c r="F173" s="205" t="s">
        <v>274</v>
      </c>
      <c r="G173" s="203"/>
      <c r="H173" s="206">
        <v>2.4</v>
      </c>
      <c r="I173" s="203"/>
      <c r="J173" s="203"/>
      <c r="K173" s="203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157</v>
      </c>
      <c r="AU173" s="211" t="s">
        <v>81</v>
      </c>
      <c r="AV173" s="14" t="s">
        <v>81</v>
      </c>
      <c r="AW173" s="14" t="s">
        <v>33</v>
      </c>
      <c r="AX173" s="14" t="s">
        <v>72</v>
      </c>
      <c r="AY173" s="211" t="s">
        <v>147</v>
      </c>
    </row>
    <row r="174" spans="1:65" s="15" customFormat="1">
      <c r="B174" s="224"/>
      <c r="C174" s="225"/>
      <c r="D174" s="189" t="s">
        <v>157</v>
      </c>
      <c r="E174" s="226" t="s">
        <v>96</v>
      </c>
      <c r="F174" s="227" t="s">
        <v>208</v>
      </c>
      <c r="G174" s="225"/>
      <c r="H174" s="228">
        <v>2.4</v>
      </c>
      <c r="I174" s="225"/>
      <c r="J174" s="225"/>
      <c r="K174" s="225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157</v>
      </c>
      <c r="AU174" s="233" t="s">
        <v>81</v>
      </c>
      <c r="AV174" s="15" t="s">
        <v>153</v>
      </c>
      <c r="AW174" s="15" t="s">
        <v>33</v>
      </c>
      <c r="AX174" s="15" t="s">
        <v>77</v>
      </c>
      <c r="AY174" s="233" t="s">
        <v>147</v>
      </c>
    </row>
    <row r="175" spans="1:65" s="2" customFormat="1" ht="24.2" customHeight="1">
      <c r="A175" s="36"/>
      <c r="B175" s="37"/>
      <c r="C175" s="176" t="s">
        <v>291</v>
      </c>
      <c r="D175" s="176" t="s">
        <v>150</v>
      </c>
      <c r="E175" s="177" t="s">
        <v>276</v>
      </c>
      <c r="F175" s="178" t="s">
        <v>277</v>
      </c>
      <c r="G175" s="179" t="s">
        <v>94</v>
      </c>
      <c r="H175" s="180">
        <v>144</v>
      </c>
      <c r="I175" s="181"/>
      <c r="J175" s="182">
        <f>ROUND(I175*H175,2)</f>
        <v>0</v>
      </c>
      <c r="K175" s="178" t="s">
        <v>169</v>
      </c>
      <c r="L175" s="41"/>
      <c r="M175" s="183" t="s">
        <v>21</v>
      </c>
      <c r="N175" s="184" t="s">
        <v>43</v>
      </c>
      <c r="O175" s="66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7" t="s">
        <v>153</v>
      </c>
      <c r="AT175" s="187" t="s">
        <v>150</v>
      </c>
      <c r="AU175" s="187" t="s">
        <v>81</v>
      </c>
      <c r="AY175" s="19" t="s">
        <v>147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9" t="s">
        <v>77</v>
      </c>
      <c r="BK175" s="188">
        <f>ROUND(I175*H175,2)</f>
        <v>0</v>
      </c>
      <c r="BL175" s="19" t="s">
        <v>153</v>
      </c>
      <c r="BM175" s="187" t="s">
        <v>278</v>
      </c>
    </row>
    <row r="176" spans="1:65" s="2" customFormat="1">
      <c r="A176" s="36"/>
      <c r="B176" s="37"/>
      <c r="C176" s="38"/>
      <c r="D176" s="212" t="s">
        <v>171</v>
      </c>
      <c r="E176" s="38"/>
      <c r="F176" s="213" t="s">
        <v>279</v>
      </c>
      <c r="G176" s="38"/>
      <c r="H176" s="38"/>
      <c r="I176" s="38"/>
      <c r="J176" s="38"/>
      <c r="K176" s="38"/>
      <c r="L176" s="41"/>
      <c r="M176" s="191"/>
      <c r="N176" s="192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171</v>
      </c>
      <c r="AU176" s="19" t="s">
        <v>81</v>
      </c>
    </row>
    <row r="177" spans="1:65" s="14" customFormat="1">
      <c r="B177" s="202"/>
      <c r="C177" s="203"/>
      <c r="D177" s="189" t="s">
        <v>157</v>
      </c>
      <c r="E177" s="204" t="s">
        <v>21</v>
      </c>
      <c r="F177" s="205" t="s">
        <v>280</v>
      </c>
      <c r="G177" s="203"/>
      <c r="H177" s="206">
        <v>144</v>
      </c>
      <c r="I177" s="203"/>
      <c r="J177" s="203"/>
      <c r="K177" s="203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157</v>
      </c>
      <c r="AU177" s="211" t="s">
        <v>81</v>
      </c>
      <c r="AV177" s="14" t="s">
        <v>81</v>
      </c>
      <c r="AW177" s="14" t="s">
        <v>33</v>
      </c>
      <c r="AX177" s="14" t="s">
        <v>77</v>
      </c>
      <c r="AY177" s="211" t="s">
        <v>147</v>
      </c>
    </row>
    <row r="178" spans="1:65" s="2" customFormat="1" ht="24.2" customHeight="1">
      <c r="A178" s="36"/>
      <c r="B178" s="37"/>
      <c r="C178" s="176" t="s">
        <v>297</v>
      </c>
      <c r="D178" s="176" t="s">
        <v>150</v>
      </c>
      <c r="E178" s="177" t="s">
        <v>282</v>
      </c>
      <c r="F178" s="178" t="s">
        <v>283</v>
      </c>
      <c r="G178" s="179" t="s">
        <v>94</v>
      </c>
      <c r="H178" s="180">
        <v>2.4</v>
      </c>
      <c r="I178" s="181"/>
      <c r="J178" s="182">
        <f>ROUND(I178*H178,2)</f>
        <v>0</v>
      </c>
      <c r="K178" s="178" t="s">
        <v>169</v>
      </c>
      <c r="L178" s="41"/>
      <c r="M178" s="183" t="s">
        <v>21</v>
      </c>
      <c r="N178" s="184" t="s">
        <v>43</v>
      </c>
      <c r="O178" s="66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7" t="s">
        <v>153</v>
      </c>
      <c r="AT178" s="187" t="s">
        <v>150</v>
      </c>
      <c r="AU178" s="187" t="s">
        <v>81</v>
      </c>
      <c r="AY178" s="19" t="s">
        <v>147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9" t="s">
        <v>77</v>
      </c>
      <c r="BK178" s="188">
        <f>ROUND(I178*H178,2)</f>
        <v>0</v>
      </c>
      <c r="BL178" s="19" t="s">
        <v>153</v>
      </c>
      <c r="BM178" s="187" t="s">
        <v>284</v>
      </c>
    </row>
    <row r="179" spans="1:65" s="2" customFormat="1">
      <c r="A179" s="36"/>
      <c r="B179" s="37"/>
      <c r="C179" s="38"/>
      <c r="D179" s="212" t="s">
        <v>171</v>
      </c>
      <c r="E179" s="38"/>
      <c r="F179" s="213" t="s">
        <v>285</v>
      </c>
      <c r="G179" s="38"/>
      <c r="H179" s="38"/>
      <c r="I179" s="38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171</v>
      </c>
      <c r="AU179" s="19" t="s">
        <v>81</v>
      </c>
    </row>
    <row r="180" spans="1:65" s="14" customFormat="1">
      <c r="B180" s="202"/>
      <c r="C180" s="203"/>
      <c r="D180" s="189" t="s">
        <v>157</v>
      </c>
      <c r="E180" s="204" t="s">
        <v>21</v>
      </c>
      <c r="F180" s="205" t="s">
        <v>96</v>
      </c>
      <c r="G180" s="203"/>
      <c r="H180" s="206">
        <v>2.4</v>
      </c>
      <c r="I180" s="203"/>
      <c r="J180" s="203"/>
      <c r="K180" s="203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157</v>
      </c>
      <c r="AU180" s="211" t="s">
        <v>81</v>
      </c>
      <c r="AV180" s="14" t="s">
        <v>81</v>
      </c>
      <c r="AW180" s="14" t="s">
        <v>33</v>
      </c>
      <c r="AX180" s="14" t="s">
        <v>77</v>
      </c>
      <c r="AY180" s="211" t="s">
        <v>147</v>
      </c>
    </row>
    <row r="181" spans="1:65" s="2" customFormat="1" ht="16.5" customHeight="1">
      <c r="A181" s="36"/>
      <c r="B181" s="37"/>
      <c r="C181" s="176" t="s">
        <v>302</v>
      </c>
      <c r="D181" s="176" t="s">
        <v>150</v>
      </c>
      <c r="E181" s="177" t="s">
        <v>554</v>
      </c>
      <c r="F181" s="178" t="s">
        <v>555</v>
      </c>
      <c r="G181" s="179" t="s">
        <v>289</v>
      </c>
      <c r="H181" s="180">
        <v>1</v>
      </c>
      <c r="I181" s="181"/>
      <c r="J181" s="182">
        <f>ROUND(I181*H181,2)</f>
        <v>0</v>
      </c>
      <c r="K181" s="178" t="s">
        <v>21</v>
      </c>
      <c r="L181" s="41"/>
      <c r="M181" s="183" t="s">
        <v>21</v>
      </c>
      <c r="N181" s="184" t="s">
        <v>43</v>
      </c>
      <c r="O181" s="66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153</v>
      </c>
      <c r="AT181" s="187" t="s">
        <v>150</v>
      </c>
      <c r="AU181" s="187" t="s">
        <v>81</v>
      </c>
      <c r="AY181" s="19" t="s">
        <v>147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9" t="s">
        <v>77</v>
      </c>
      <c r="BK181" s="188">
        <f>ROUND(I181*H181,2)</f>
        <v>0</v>
      </c>
      <c r="BL181" s="19" t="s">
        <v>153</v>
      </c>
      <c r="BM181" s="187" t="s">
        <v>556</v>
      </c>
    </row>
    <row r="182" spans="1:65" s="2" customFormat="1" ht="24.2" customHeight="1">
      <c r="A182" s="36"/>
      <c r="B182" s="37"/>
      <c r="C182" s="176" t="s">
        <v>306</v>
      </c>
      <c r="D182" s="176" t="s">
        <v>150</v>
      </c>
      <c r="E182" s="177" t="s">
        <v>292</v>
      </c>
      <c r="F182" s="178" t="s">
        <v>293</v>
      </c>
      <c r="G182" s="179" t="s">
        <v>94</v>
      </c>
      <c r="H182" s="180">
        <v>50.232999999999997</v>
      </c>
      <c r="I182" s="181"/>
      <c r="J182" s="182">
        <f>ROUND(I182*H182,2)</f>
        <v>0</v>
      </c>
      <c r="K182" s="178" t="s">
        <v>169</v>
      </c>
      <c r="L182" s="41"/>
      <c r="M182" s="183" t="s">
        <v>21</v>
      </c>
      <c r="N182" s="184" t="s">
        <v>43</v>
      </c>
      <c r="O182" s="66"/>
      <c r="P182" s="185">
        <f>O182*H182</f>
        <v>0</v>
      </c>
      <c r="Q182" s="185">
        <v>4.0000000000000003E-5</v>
      </c>
      <c r="R182" s="185">
        <f>Q182*H182</f>
        <v>2.0093200000000002E-3</v>
      </c>
      <c r="S182" s="185">
        <v>0</v>
      </c>
      <c r="T182" s="18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7" t="s">
        <v>153</v>
      </c>
      <c r="AT182" s="187" t="s">
        <v>150</v>
      </c>
      <c r="AU182" s="187" t="s">
        <v>81</v>
      </c>
      <c r="AY182" s="19" t="s">
        <v>147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9" t="s">
        <v>77</v>
      </c>
      <c r="BK182" s="188">
        <f>ROUND(I182*H182,2)</f>
        <v>0</v>
      </c>
      <c r="BL182" s="19" t="s">
        <v>153</v>
      </c>
      <c r="BM182" s="187" t="s">
        <v>294</v>
      </c>
    </row>
    <row r="183" spans="1:65" s="2" customFormat="1">
      <c r="A183" s="36"/>
      <c r="B183" s="37"/>
      <c r="C183" s="38"/>
      <c r="D183" s="212" t="s">
        <v>171</v>
      </c>
      <c r="E183" s="38"/>
      <c r="F183" s="213" t="s">
        <v>295</v>
      </c>
      <c r="G183" s="38"/>
      <c r="H183" s="38"/>
      <c r="I183" s="38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171</v>
      </c>
      <c r="AU183" s="19" t="s">
        <v>81</v>
      </c>
    </row>
    <row r="184" spans="1:65" s="14" customFormat="1">
      <c r="B184" s="202"/>
      <c r="C184" s="203"/>
      <c r="D184" s="189" t="s">
        <v>157</v>
      </c>
      <c r="E184" s="204" t="s">
        <v>21</v>
      </c>
      <c r="F184" s="205" t="s">
        <v>557</v>
      </c>
      <c r="G184" s="203"/>
      <c r="H184" s="206">
        <v>50.232999999999997</v>
      </c>
      <c r="I184" s="203"/>
      <c r="J184" s="203"/>
      <c r="K184" s="203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157</v>
      </c>
      <c r="AU184" s="211" t="s">
        <v>81</v>
      </c>
      <c r="AV184" s="14" t="s">
        <v>81</v>
      </c>
      <c r="AW184" s="14" t="s">
        <v>33</v>
      </c>
      <c r="AX184" s="14" t="s">
        <v>77</v>
      </c>
      <c r="AY184" s="211" t="s">
        <v>147</v>
      </c>
    </row>
    <row r="185" spans="1:65" s="2" customFormat="1" ht="16.5" customHeight="1">
      <c r="A185" s="36"/>
      <c r="B185" s="37"/>
      <c r="C185" s="176" t="s">
        <v>314</v>
      </c>
      <c r="D185" s="176" t="s">
        <v>150</v>
      </c>
      <c r="E185" s="177" t="s">
        <v>558</v>
      </c>
      <c r="F185" s="178" t="s">
        <v>559</v>
      </c>
      <c r="G185" s="179" t="s">
        <v>528</v>
      </c>
      <c r="H185" s="180">
        <v>24.888000000000002</v>
      </c>
      <c r="I185" s="181"/>
      <c r="J185" s="182">
        <f>ROUND(I185*H185,2)</f>
        <v>0</v>
      </c>
      <c r="K185" s="178" t="s">
        <v>169</v>
      </c>
      <c r="L185" s="41"/>
      <c r="M185" s="183" t="s">
        <v>21</v>
      </c>
      <c r="N185" s="184" t="s">
        <v>43</v>
      </c>
      <c r="O185" s="66"/>
      <c r="P185" s="185">
        <f>O185*H185</f>
        <v>0</v>
      </c>
      <c r="Q185" s="185">
        <v>0</v>
      </c>
      <c r="R185" s="185">
        <f>Q185*H185</f>
        <v>0</v>
      </c>
      <c r="S185" s="185">
        <v>2.2000000000000002</v>
      </c>
      <c r="T185" s="186">
        <f>S185*H185</f>
        <v>54.753600000000006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7" t="s">
        <v>153</v>
      </c>
      <c r="AT185" s="187" t="s">
        <v>150</v>
      </c>
      <c r="AU185" s="187" t="s">
        <v>81</v>
      </c>
      <c r="AY185" s="19" t="s">
        <v>147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9" t="s">
        <v>77</v>
      </c>
      <c r="BK185" s="188">
        <f>ROUND(I185*H185,2)</f>
        <v>0</v>
      </c>
      <c r="BL185" s="19" t="s">
        <v>153</v>
      </c>
      <c r="BM185" s="187" t="s">
        <v>560</v>
      </c>
    </row>
    <row r="186" spans="1:65" s="2" customFormat="1">
      <c r="A186" s="36"/>
      <c r="B186" s="37"/>
      <c r="C186" s="38"/>
      <c r="D186" s="212" t="s">
        <v>171</v>
      </c>
      <c r="E186" s="38"/>
      <c r="F186" s="213" t="s">
        <v>561</v>
      </c>
      <c r="G186" s="38"/>
      <c r="H186" s="38"/>
      <c r="I186" s="38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171</v>
      </c>
      <c r="AU186" s="19" t="s">
        <v>81</v>
      </c>
    </row>
    <row r="187" spans="1:65" s="13" customFormat="1">
      <c r="B187" s="193"/>
      <c r="C187" s="194"/>
      <c r="D187" s="189" t="s">
        <v>157</v>
      </c>
      <c r="E187" s="195" t="s">
        <v>21</v>
      </c>
      <c r="F187" s="196" t="s">
        <v>670</v>
      </c>
      <c r="G187" s="194"/>
      <c r="H187" s="195" t="s">
        <v>21</v>
      </c>
      <c r="I187" s="194"/>
      <c r="J187" s="194"/>
      <c r="K187" s="194"/>
      <c r="L187" s="197"/>
      <c r="M187" s="198"/>
      <c r="N187" s="199"/>
      <c r="O187" s="199"/>
      <c r="P187" s="199"/>
      <c r="Q187" s="199"/>
      <c r="R187" s="199"/>
      <c r="S187" s="199"/>
      <c r="T187" s="200"/>
      <c r="AT187" s="201" t="s">
        <v>157</v>
      </c>
      <c r="AU187" s="201" t="s">
        <v>81</v>
      </c>
      <c r="AV187" s="13" t="s">
        <v>77</v>
      </c>
      <c r="AW187" s="13" t="s">
        <v>33</v>
      </c>
      <c r="AX187" s="13" t="s">
        <v>72</v>
      </c>
      <c r="AY187" s="201" t="s">
        <v>147</v>
      </c>
    </row>
    <row r="188" spans="1:65" s="14" customFormat="1">
      <c r="B188" s="202"/>
      <c r="C188" s="203"/>
      <c r="D188" s="189" t="s">
        <v>157</v>
      </c>
      <c r="E188" s="204" t="s">
        <v>21</v>
      </c>
      <c r="F188" s="205" t="s">
        <v>666</v>
      </c>
      <c r="G188" s="203"/>
      <c r="H188" s="206">
        <v>12.444000000000001</v>
      </c>
      <c r="I188" s="203"/>
      <c r="J188" s="203"/>
      <c r="K188" s="203"/>
      <c r="L188" s="207"/>
      <c r="M188" s="208"/>
      <c r="N188" s="209"/>
      <c r="O188" s="209"/>
      <c r="P188" s="209"/>
      <c r="Q188" s="209"/>
      <c r="R188" s="209"/>
      <c r="S188" s="209"/>
      <c r="T188" s="210"/>
      <c r="AT188" s="211" t="s">
        <v>157</v>
      </c>
      <c r="AU188" s="211" t="s">
        <v>81</v>
      </c>
      <c r="AV188" s="14" t="s">
        <v>81</v>
      </c>
      <c r="AW188" s="14" t="s">
        <v>33</v>
      </c>
      <c r="AX188" s="14" t="s">
        <v>72</v>
      </c>
      <c r="AY188" s="211" t="s">
        <v>147</v>
      </c>
    </row>
    <row r="189" spans="1:65" s="13" customFormat="1">
      <c r="B189" s="193"/>
      <c r="C189" s="194"/>
      <c r="D189" s="189" t="s">
        <v>157</v>
      </c>
      <c r="E189" s="195" t="s">
        <v>21</v>
      </c>
      <c r="F189" s="196" t="s">
        <v>563</v>
      </c>
      <c r="G189" s="194"/>
      <c r="H189" s="195" t="s">
        <v>21</v>
      </c>
      <c r="I189" s="194"/>
      <c r="J189" s="194"/>
      <c r="K189" s="194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157</v>
      </c>
      <c r="AU189" s="201" t="s">
        <v>81</v>
      </c>
      <c r="AV189" s="13" t="s">
        <v>77</v>
      </c>
      <c r="AW189" s="13" t="s">
        <v>33</v>
      </c>
      <c r="AX189" s="13" t="s">
        <v>72</v>
      </c>
      <c r="AY189" s="201" t="s">
        <v>147</v>
      </c>
    </row>
    <row r="190" spans="1:65" s="14" customFormat="1">
      <c r="B190" s="202"/>
      <c r="C190" s="203"/>
      <c r="D190" s="189" t="s">
        <v>157</v>
      </c>
      <c r="E190" s="204" t="s">
        <v>21</v>
      </c>
      <c r="F190" s="205" t="s">
        <v>666</v>
      </c>
      <c r="G190" s="203"/>
      <c r="H190" s="206">
        <v>12.444000000000001</v>
      </c>
      <c r="I190" s="203"/>
      <c r="J190" s="203"/>
      <c r="K190" s="203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157</v>
      </c>
      <c r="AU190" s="211" t="s">
        <v>81</v>
      </c>
      <c r="AV190" s="14" t="s">
        <v>81</v>
      </c>
      <c r="AW190" s="14" t="s">
        <v>33</v>
      </c>
      <c r="AX190" s="14" t="s">
        <v>72</v>
      </c>
      <c r="AY190" s="211" t="s">
        <v>147</v>
      </c>
    </row>
    <row r="191" spans="1:65" s="15" customFormat="1">
      <c r="B191" s="224"/>
      <c r="C191" s="225"/>
      <c r="D191" s="189" t="s">
        <v>157</v>
      </c>
      <c r="E191" s="226" t="s">
        <v>21</v>
      </c>
      <c r="F191" s="227" t="s">
        <v>208</v>
      </c>
      <c r="G191" s="225"/>
      <c r="H191" s="228">
        <v>24.888000000000002</v>
      </c>
      <c r="I191" s="225"/>
      <c r="J191" s="225"/>
      <c r="K191" s="225"/>
      <c r="L191" s="229"/>
      <c r="M191" s="230"/>
      <c r="N191" s="231"/>
      <c r="O191" s="231"/>
      <c r="P191" s="231"/>
      <c r="Q191" s="231"/>
      <c r="R191" s="231"/>
      <c r="S191" s="231"/>
      <c r="T191" s="232"/>
      <c r="AT191" s="233" t="s">
        <v>157</v>
      </c>
      <c r="AU191" s="233" t="s">
        <v>81</v>
      </c>
      <c r="AV191" s="15" t="s">
        <v>153</v>
      </c>
      <c r="AW191" s="15" t="s">
        <v>33</v>
      </c>
      <c r="AX191" s="15" t="s">
        <v>77</v>
      </c>
      <c r="AY191" s="233" t="s">
        <v>147</v>
      </c>
    </row>
    <row r="192" spans="1:65" s="2" customFormat="1" ht="16.5" customHeight="1">
      <c r="A192" s="36"/>
      <c r="B192" s="37"/>
      <c r="C192" s="176" t="s">
        <v>320</v>
      </c>
      <c r="D192" s="176" t="s">
        <v>150</v>
      </c>
      <c r="E192" s="177" t="s">
        <v>564</v>
      </c>
      <c r="F192" s="178" t="s">
        <v>565</v>
      </c>
      <c r="G192" s="179" t="s">
        <v>94</v>
      </c>
      <c r="H192" s="180">
        <v>124.44199999999999</v>
      </c>
      <c r="I192" s="181"/>
      <c r="J192" s="182">
        <f>ROUND(I192*H192,2)</f>
        <v>0</v>
      </c>
      <c r="K192" s="178" t="s">
        <v>169</v>
      </c>
      <c r="L192" s="41"/>
      <c r="M192" s="183" t="s">
        <v>21</v>
      </c>
      <c r="N192" s="184" t="s">
        <v>43</v>
      </c>
      <c r="O192" s="66"/>
      <c r="P192" s="185">
        <f>O192*H192</f>
        <v>0</v>
      </c>
      <c r="Q192" s="185">
        <v>0</v>
      </c>
      <c r="R192" s="185">
        <f>Q192*H192</f>
        <v>0</v>
      </c>
      <c r="S192" s="185">
        <v>0.09</v>
      </c>
      <c r="T192" s="186">
        <f>S192*H192</f>
        <v>11.199779999999999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7" t="s">
        <v>153</v>
      </c>
      <c r="AT192" s="187" t="s">
        <v>150</v>
      </c>
      <c r="AU192" s="187" t="s">
        <v>81</v>
      </c>
      <c r="AY192" s="19" t="s">
        <v>147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9" t="s">
        <v>77</v>
      </c>
      <c r="BK192" s="188">
        <f>ROUND(I192*H192,2)</f>
        <v>0</v>
      </c>
      <c r="BL192" s="19" t="s">
        <v>153</v>
      </c>
      <c r="BM192" s="187" t="s">
        <v>566</v>
      </c>
    </row>
    <row r="193" spans="1:65" s="2" customFormat="1">
      <c r="A193" s="36"/>
      <c r="B193" s="37"/>
      <c r="C193" s="38"/>
      <c r="D193" s="212" t="s">
        <v>171</v>
      </c>
      <c r="E193" s="38"/>
      <c r="F193" s="213" t="s">
        <v>567</v>
      </c>
      <c r="G193" s="38"/>
      <c r="H193" s="38"/>
      <c r="I193" s="38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171</v>
      </c>
      <c r="AU193" s="19" t="s">
        <v>81</v>
      </c>
    </row>
    <row r="194" spans="1:65" s="13" customFormat="1">
      <c r="B194" s="193"/>
      <c r="C194" s="194"/>
      <c r="D194" s="189" t="s">
        <v>157</v>
      </c>
      <c r="E194" s="195" t="s">
        <v>21</v>
      </c>
      <c r="F194" s="196" t="s">
        <v>568</v>
      </c>
      <c r="G194" s="194"/>
      <c r="H194" s="195" t="s">
        <v>21</v>
      </c>
      <c r="I194" s="194"/>
      <c r="J194" s="194"/>
      <c r="K194" s="194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157</v>
      </c>
      <c r="AU194" s="201" t="s">
        <v>81</v>
      </c>
      <c r="AV194" s="13" t="s">
        <v>77</v>
      </c>
      <c r="AW194" s="13" t="s">
        <v>33</v>
      </c>
      <c r="AX194" s="13" t="s">
        <v>72</v>
      </c>
      <c r="AY194" s="201" t="s">
        <v>147</v>
      </c>
    </row>
    <row r="195" spans="1:65" s="14" customFormat="1">
      <c r="B195" s="202"/>
      <c r="C195" s="203"/>
      <c r="D195" s="189" t="s">
        <v>157</v>
      </c>
      <c r="E195" s="204" t="s">
        <v>21</v>
      </c>
      <c r="F195" s="205" t="s">
        <v>659</v>
      </c>
      <c r="G195" s="203"/>
      <c r="H195" s="206">
        <v>124.44199999999999</v>
      </c>
      <c r="I195" s="203"/>
      <c r="J195" s="203"/>
      <c r="K195" s="203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157</v>
      </c>
      <c r="AU195" s="211" t="s">
        <v>81</v>
      </c>
      <c r="AV195" s="14" t="s">
        <v>81</v>
      </c>
      <c r="AW195" s="14" t="s">
        <v>33</v>
      </c>
      <c r="AX195" s="14" t="s">
        <v>77</v>
      </c>
      <c r="AY195" s="211" t="s">
        <v>147</v>
      </c>
    </row>
    <row r="196" spans="1:65" s="2" customFormat="1" ht="21.75" customHeight="1">
      <c r="A196" s="36"/>
      <c r="B196" s="37"/>
      <c r="C196" s="176" t="s">
        <v>325</v>
      </c>
      <c r="D196" s="176" t="s">
        <v>150</v>
      </c>
      <c r="E196" s="177" t="s">
        <v>671</v>
      </c>
      <c r="F196" s="178" t="s">
        <v>672</v>
      </c>
      <c r="G196" s="179" t="s">
        <v>528</v>
      </c>
      <c r="H196" s="180">
        <v>12.444000000000001</v>
      </c>
      <c r="I196" s="181"/>
      <c r="J196" s="182">
        <f>ROUND(I196*H196,2)</f>
        <v>0</v>
      </c>
      <c r="K196" s="178" t="s">
        <v>169</v>
      </c>
      <c r="L196" s="41"/>
      <c r="M196" s="183" t="s">
        <v>21</v>
      </c>
      <c r="N196" s="184" t="s">
        <v>43</v>
      </c>
      <c r="O196" s="66"/>
      <c r="P196" s="185">
        <f>O196*H196</f>
        <v>0</v>
      </c>
      <c r="Q196" s="185">
        <v>0</v>
      </c>
      <c r="R196" s="185">
        <f>Q196*H196</f>
        <v>0</v>
      </c>
      <c r="S196" s="185">
        <v>4.3999999999999997E-2</v>
      </c>
      <c r="T196" s="186">
        <f>S196*H196</f>
        <v>0.54753600000000002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7" t="s">
        <v>153</v>
      </c>
      <c r="AT196" s="187" t="s">
        <v>150</v>
      </c>
      <c r="AU196" s="187" t="s">
        <v>81</v>
      </c>
      <c r="AY196" s="19" t="s">
        <v>147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9" t="s">
        <v>77</v>
      </c>
      <c r="BK196" s="188">
        <f>ROUND(I196*H196,2)</f>
        <v>0</v>
      </c>
      <c r="BL196" s="19" t="s">
        <v>153</v>
      </c>
      <c r="BM196" s="187" t="s">
        <v>673</v>
      </c>
    </row>
    <row r="197" spans="1:65" s="2" customFormat="1">
      <c r="A197" s="36"/>
      <c r="B197" s="37"/>
      <c r="C197" s="38"/>
      <c r="D197" s="212" t="s">
        <v>171</v>
      </c>
      <c r="E197" s="38"/>
      <c r="F197" s="213" t="s">
        <v>674</v>
      </c>
      <c r="G197" s="38"/>
      <c r="H197" s="38"/>
      <c r="I197" s="38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171</v>
      </c>
      <c r="AU197" s="19" t="s">
        <v>81</v>
      </c>
    </row>
    <row r="198" spans="1:65" s="13" customFormat="1">
      <c r="B198" s="193"/>
      <c r="C198" s="194"/>
      <c r="D198" s="189" t="s">
        <v>157</v>
      </c>
      <c r="E198" s="195" t="s">
        <v>21</v>
      </c>
      <c r="F198" s="196" t="s">
        <v>670</v>
      </c>
      <c r="G198" s="194"/>
      <c r="H198" s="195" t="s">
        <v>21</v>
      </c>
      <c r="I198" s="194"/>
      <c r="J198" s="194"/>
      <c r="K198" s="194"/>
      <c r="L198" s="197"/>
      <c r="M198" s="198"/>
      <c r="N198" s="199"/>
      <c r="O198" s="199"/>
      <c r="P198" s="199"/>
      <c r="Q198" s="199"/>
      <c r="R198" s="199"/>
      <c r="S198" s="199"/>
      <c r="T198" s="200"/>
      <c r="AT198" s="201" t="s">
        <v>157</v>
      </c>
      <c r="AU198" s="201" t="s">
        <v>81</v>
      </c>
      <c r="AV198" s="13" t="s">
        <v>77</v>
      </c>
      <c r="AW198" s="13" t="s">
        <v>33</v>
      </c>
      <c r="AX198" s="13" t="s">
        <v>72</v>
      </c>
      <c r="AY198" s="201" t="s">
        <v>147</v>
      </c>
    </row>
    <row r="199" spans="1:65" s="14" customFormat="1">
      <c r="B199" s="202"/>
      <c r="C199" s="203"/>
      <c r="D199" s="189" t="s">
        <v>157</v>
      </c>
      <c r="E199" s="204" t="s">
        <v>21</v>
      </c>
      <c r="F199" s="205" t="s">
        <v>666</v>
      </c>
      <c r="G199" s="203"/>
      <c r="H199" s="206">
        <v>12.444000000000001</v>
      </c>
      <c r="I199" s="203"/>
      <c r="J199" s="203"/>
      <c r="K199" s="203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157</v>
      </c>
      <c r="AU199" s="211" t="s">
        <v>81</v>
      </c>
      <c r="AV199" s="14" t="s">
        <v>81</v>
      </c>
      <c r="AW199" s="14" t="s">
        <v>33</v>
      </c>
      <c r="AX199" s="14" t="s">
        <v>77</v>
      </c>
      <c r="AY199" s="211" t="s">
        <v>147</v>
      </c>
    </row>
    <row r="200" spans="1:65" s="2" customFormat="1" ht="16.5" customHeight="1">
      <c r="A200" s="36"/>
      <c r="B200" s="37"/>
      <c r="C200" s="176" t="s">
        <v>331</v>
      </c>
      <c r="D200" s="176" t="s">
        <v>150</v>
      </c>
      <c r="E200" s="177" t="s">
        <v>307</v>
      </c>
      <c r="F200" s="178" t="s">
        <v>308</v>
      </c>
      <c r="G200" s="179" t="s">
        <v>94</v>
      </c>
      <c r="H200" s="180">
        <v>80.209999999999994</v>
      </c>
      <c r="I200" s="181"/>
      <c r="J200" s="182">
        <f>ROUND(I200*H200,2)</f>
        <v>0</v>
      </c>
      <c r="K200" s="178" t="s">
        <v>169</v>
      </c>
      <c r="L200" s="41"/>
      <c r="M200" s="183" t="s">
        <v>21</v>
      </c>
      <c r="N200" s="184" t="s">
        <v>43</v>
      </c>
      <c r="O200" s="66"/>
      <c r="P200" s="185">
        <f>O200*H200</f>
        <v>0</v>
      </c>
      <c r="Q200" s="185">
        <v>0</v>
      </c>
      <c r="R200" s="185">
        <f>Q200*H200</f>
        <v>0</v>
      </c>
      <c r="S200" s="185">
        <v>0</v>
      </c>
      <c r="T200" s="18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7" t="s">
        <v>153</v>
      </c>
      <c r="AT200" s="187" t="s">
        <v>150</v>
      </c>
      <c r="AU200" s="187" t="s">
        <v>81</v>
      </c>
      <c r="AY200" s="19" t="s">
        <v>147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19" t="s">
        <v>77</v>
      </c>
      <c r="BK200" s="188">
        <f>ROUND(I200*H200,2)</f>
        <v>0</v>
      </c>
      <c r="BL200" s="19" t="s">
        <v>153</v>
      </c>
      <c r="BM200" s="187" t="s">
        <v>309</v>
      </c>
    </row>
    <row r="201" spans="1:65" s="2" customFormat="1">
      <c r="A201" s="36"/>
      <c r="B201" s="37"/>
      <c r="C201" s="38"/>
      <c r="D201" s="212" t="s">
        <v>171</v>
      </c>
      <c r="E201" s="38"/>
      <c r="F201" s="213" t="s">
        <v>310</v>
      </c>
      <c r="G201" s="38"/>
      <c r="H201" s="38"/>
      <c r="I201" s="38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171</v>
      </c>
      <c r="AU201" s="19" t="s">
        <v>81</v>
      </c>
    </row>
    <row r="202" spans="1:65" s="14" customFormat="1">
      <c r="B202" s="202"/>
      <c r="C202" s="203"/>
      <c r="D202" s="189" t="s">
        <v>157</v>
      </c>
      <c r="E202" s="204" t="s">
        <v>21</v>
      </c>
      <c r="F202" s="205" t="s">
        <v>569</v>
      </c>
      <c r="G202" s="203"/>
      <c r="H202" s="206">
        <v>80.209999999999994</v>
      </c>
      <c r="I202" s="203"/>
      <c r="J202" s="203"/>
      <c r="K202" s="203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157</v>
      </c>
      <c r="AU202" s="211" t="s">
        <v>81</v>
      </c>
      <c r="AV202" s="14" t="s">
        <v>81</v>
      </c>
      <c r="AW202" s="14" t="s">
        <v>33</v>
      </c>
      <c r="AX202" s="14" t="s">
        <v>77</v>
      </c>
      <c r="AY202" s="211" t="s">
        <v>147</v>
      </c>
    </row>
    <row r="203" spans="1:65" s="12" customFormat="1" ht="22.9" customHeight="1">
      <c r="B203" s="160"/>
      <c r="C203" s="161"/>
      <c r="D203" s="162" t="s">
        <v>71</v>
      </c>
      <c r="E203" s="174" t="s">
        <v>312</v>
      </c>
      <c r="F203" s="174" t="s">
        <v>313</v>
      </c>
      <c r="G203" s="161"/>
      <c r="H203" s="161"/>
      <c r="I203" s="161"/>
      <c r="J203" s="175">
        <f>BK203</f>
        <v>0</v>
      </c>
      <c r="K203" s="161"/>
      <c r="L203" s="166"/>
      <c r="M203" s="167"/>
      <c r="N203" s="168"/>
      <c r="O203" s="168"/>
      <c r="P203" s="169">
        <f>SUM(P204:P225)</f>
        <v>0</v>
      </c>
      <c r="Q203" s="168"/>
      <c r="R203" s="169">
        <f>SUM(R204:R225)</f>
        <v>0</v>
      </c>
      <c r="S203" s="168"/>
      <c r="T203" s="170">
        <f>SUM(T204:T225)</f>
        <v>0</v>
      </c>
      <c r="AR203" s="171" t="s">
        <v>77</v>
      </c>
      <c r="AT203" s="172" t="s">
        <v>71</v>
      </c>
      <c r="AU203" s="172" t="s">
        <v>77</v>
      </c>
      <c r="AY203" s="171" t="s">
        <v>147</v>
      </c>
      <c r="BK203" s="173">
        <f>SUM(BK204:BK225)</f>
        <v>0</v>
      </c>
    </row>
    <row r="204" spans="1:65" s="2" customFormat="1" ht="24.2" customHeight="1">
      <c r="A204" s="36"/>
      <c r="B204" s="37"/>
      <c r="C204" s="176" t="s">
        <v>337</v>
      </c>
      <c r="D204" s="176" t="s">
        <v>150</v>
      </c>
      <c r="E204" s="177" t="s">
        <v>570</v>
      </c>
      <c r="F204" s="178" t="s">
        <v>571</v>
      </c>
      <c r="G204" s="179" t="s">
        <v>317</v>
      </c>
      <c r="H204" s="180">
        <v>77.48</v>
      </c>
      <c r="I204" s="181"/>
      <c r="J204" s="182">
        <f>ROUND(I204*H204,2)</f>
        <v>0</v>
      </c>
      <c r="K204" s="178" t="s">
        <v>169</v>
      </c>
      <c r="L204" s="41"/>
      <c r="M204" s="183" t="s">
        <v>21</v>
      </c>
      <c r="N204" s="184" t="s">
        <v>43</v>
      </c>
      <c r="O204" s="66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7" t="s">
        <v>153</v>
      </c>
      <c r="AT204" s="187" t="s">
        <v>150</v>
      </c>
      <c r="AU204" s="187" t="s">
        <v>81</v>
      </c>
      <c r="AY204" s="19" t="s">
        <v>147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9" t="s">
        <v>77</v>
      </c>
      <c r="BK204" s="188">
        <f>ROUND(I204*H204,2)</f>
        <v>0</v>
      </c>
      <c r="BL204" s="19" t="s">
        <v>153</v>
      </c>
      <c r="BM204" s="187" t="s">
        <v>572</v>
      </c>
    </row>
    <row r="205" spans="1:65" s="2" customFormat="1">
      <c r="A205" s="36"/>
      <c r="B205" s="37"/>
      <c r="C205" s="38"/>
      <c r="D205" s="212" t="s">
        <v>171</v>
      </c>
      <c r="E205" s="38"/>
      <c r="F205" s="213" t="s">
        <v>573</v>
      </c>
      <c r="G205" s="38"/>
      <c r="H205" s="38"/>
      <c r="I205" s="38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171</v>
      </c>
      <c r="AU205" s="19" t="s">
        <v>81</v>
      </c>
    </row>
    <row r="206" spans="1:65" s="2" customFormat="1" ht="21.75" customHeight="1">
      <c r="A206" s="36"/>
      <c r="B206" s="37"/>
      <c r="C206" s="176" t="s">
        <v>343</v>
      </c>
      <c r="D206" s="176" t="s">
        <v>150</v>
      </c>
      <c r="E206" s="177" t="s">
        <v>321</v>
      </c>
      <c r="F206" s="178" t="s">
        <v>322</v>
      </c>
      <c r="G206" s="179" t="s">
        <v>317</v>
      </c>
      <c r="H206" s="180">
        <v>77.48</v>
      </c>
      <c r="I206" s="181"/>
      <c r="J206" s="182">
        <f>ROUND(I206*H206,2)</f>
        <v>0</v>
      </c>
      <c r="K206" s="178" t="s">
        <v>169</v>
      </c>
      <c r="L206" s="41"/>
      <c r="M206" s="183" t="s">
        <v>21</v>
      </c>
      <c r="N206" s="184" t="s">
        <v>43</v>
      </c>
      <c r="O206" s="66"/>
      <c r="P206" s="185">
        <f>O206*H206</f>
        <v>0</v>
      </c>
      <c r="Q206" s="185">
        <v>0</v>
      </c>
      <c r="R206" s="185">
        <f>Q206*H206</f>
        <v>0</v>
      </c>
      <c r="S206" s="185">
        <v>0</v>
      </c>
      <c r="T206" s="18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7" t="s">
        <v>153</v>
      </c>
      <c r="AT206" s="187" t="s">
        <v>150</v>
      </c>
      <c r="AU206" s="187" t="s">
        <v>81</v>
      </c>
      <c r="AY206" s="19" t="s">
        <v>147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19" t="s">
        <v>77</v>
      </c>
      <c r="BK206" s="188">
        <f>ROUND(I206*H206,2)</f>
        <v>0</v>
      </c>
      <c r="BL206" s="19" t="s">
        <v>153</v>
      </c>
      <c r="BM206" s="187" t="s">
        <v>323</v>
      </c>
    </row>
    <row r="207" spans="1:65" s="2" customFormat="1">
      <c r="A207" s="36"/>
      <c r="B207" s="37"/>
      <c r="C207" s="38"/>
      <c r="D207" s="212" t="s">
        <v>171</v>
      </c>
      <c r="E207" s="38"/>
      <c r="F207" s="213" t="s">
        <v>324</v>
      </c>
      <c r="G207" s="38"/>
      <c r="H207" s="38"/>
      <c r="I207" s="38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171</v>
      </c>
      <c r="AU207" s="19" t="s">
        <v>81</v>
      </c>
    </row>
    <row r="208" spans="1:65" s="2" customFormat="1" ht="24.2" customHeight="1">
      <c r="A208" s="36"/>
      <c r="B208" s="37"/>
      <c r="C208" s="176" t="s">
        <v>350</v>
      </c>
      <c r="D208" s="176" t="s">
        <v>150</v>
      </c>
      <c r="E208" s="177" t="s">
        <v>326</v>
      </c>
      <c r="F208" s="178" t="s">
        <v>327</v>
      </c>
      <c r="G208" s="179" t="s">
        <v>317</v>
      </c>
      <c r="H208" s="180">
        <v>1472.12</v>
      </c>
      <c r="I208" s="181"/>
      <c r="J208" s="182">
        <f>ROUND(I208*H208,2)</f>
        <v>0</v>
      </c>
      <c r="K208" s="178" t="s">
        <v>169</v>
      </c>
      <c r="L208" s="41"/>
      <c r="M208" s="183" t="s">
        <v>21</v>
      </c>
      <c r="N208" s="184" t="s">
        <v>43</v>
      </c>
      <c r="O208" s="66"/>
      <c r="P208" s="185">
        <f>O208*H208</f>
        <v>0</v>
      </c>
      <c r="Q208" s="185">
        <v>0</v>
      </c>
      <c r="R208" s="185">
        <f>Q208*H208</f>
        <v>0</v>
      </c>
      <c r="S208" s="185">
        <v>0</v>
      </c>
      <c r="T208" s="18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7" t="s">
        <v>153</v>
      </c>
      <c r="AT208" s="187" t="s">
        <v>150</v>
      </c>
      <c r="AU208" s="187" t="s">
        <v>81</v>
      </c>
      <c r="AY208" s="19" t="s">
        <v>147</v>
      </c>
      <c r="BE208" s="188">
        <f>IF(N208="základní",J208,0)</f>
        <v>0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19" t="s">
        <v>77</v>
      </c>
      <c r="BK208" s="188">
        <f>ROUND(I208*H208,2)</f>
        <v>0</v>
      </c>
      <c r="BL208" s="19" t="s">
        <v>153</v>
      </c>
      <c r="BM208" s="187" t="s">
        <v>328</v>
      </c>
    </row>
    <row r="209" spans="1:65" s="2" customFormat="1">
      <c r="A209" s="36"/>
      <c r="B209" s="37"/>
      <c r="C209" s="38"/>
      <c r="D209" s="212" t="s">
        <v>171</v>
      </c>
      <c r="E209" s="38"/>
      <c r="F209" s="213" t="s">
        <v>329</v>
      </c>
      <c r="G209" s="38"/>
      <c r="H209" s="38"/>
      <c r="I209" s="38"/>
      <c r="J209" s="38"/>
      <c r="K209" s="38"/>
      <c r="L209" s="41"/>
      <c r="M209" s="191"/>
      <c r="N209" s="192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171</v>
      </c>
      <c r="AU209" s="19" t="s">
        <v>81</v>
      </c>
    </row>
    <row r="210" spans="1:65" s="14" customFormat="1">
      <c r="B210" s="202"/>
      <c r="C210" s="203"/>
      <c r="D210" s="189" t="s">
        <v>157</v>
      </c>
      <c r="E210" s="203"/>
      <c r="F210" s="205" t="s">
        <v>675</v>
      </c>
      <c r="G210" s="203"/>
      <c r="H210" s="206">
        <v>1472.12</v>
      </c>
      <c r="I210" s="203"/>
      <c r="J210" s="203"/>
      <c r="K210" s="203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157</v>
      </c>
      <c r="AU210" s="211" t="s">
        <v>81</v>
      </c>
      <c r="AV210" s="14" t="s">
        <v>81</v>
      </c>
      <c r="AW210" s="14" t="s">
        <v>4</v>
      </c>
      <c r="AX210" s="14" t="s">
        <v>77</v>
      </c>
      <c r="AY210" s="211" t="s">
        <v>147</v>
      </c>
    </row>
    <row r="211" spans="1:65" s="2" customFormat="1" ht="24.2" customHeight="1">
      <c r="A211" s="36"/>
      <c r="B211" s="37"/>
      <c r="C211" s="176" t="s">
        <v>359</v>
      </c>
      <c r="D211" s="176" t="s">
        <v>150</v>
      </c>
      <c r="E211" s="177" t="s">
        <v>332</v>
      </c>
      <c r="F211" s="178" t="s">
        <v>333</v>
      </c>
      <c r="G211" s="179" t="s">
        <v>317</v>
      </c>
      <c r="H211" s="180">
        <v>38.576999999999998</v>
      </c>
      <c r="I211" s="181"/>
      <c r="J211" s="182">
        <f>ROUND(I211*H211,2)</f>
        <v>0</v>
      </c>
      <c r="K211" s="178" t="s">
        <v>169</v>
      </c>
      <c r="L211" s="41"/>
      <c r="M211" s="183" t="s">
        <v>21</v>
      </c>
      <c r="N211" s="184" t="s">
        <v>43</v>
      </c>
      <c r="O211" s="66"/>
      <c r="P211" s="185">
        <f>O211*H211</f>
        <v>0</v>
      </c>
      <c r="Q211" s="185">
        <v>0</v>
      </c>
      <c r="R211" s="185">
        <f>Q211*H211</f>
        <v>0</v>
      </c>
      <c r="S211" s="185">
        <v>0</v>
      </c>
      <c r="T211" s="18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7" t="s">
        <v>153</v>
      </c>
      <c r="AT211" s="187" t="s">
        <v>150</v>
      </c>
      <c r="AU211" s="187" t="s">
        <v>81</v>
      </c>
      <c r="AY211" s="19" t="s">
        <v>147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9" t="s">
        <v>77</v>
      </c>
      <c r="BK211" s="188">
        <f>ROUND(I211*H211,2)</f>
        <v>0</v>
      </c>
      <c r="BL211" s="19" t="s">
        <v>153</v>
      </c>
      <c r="BM211" s="187" t="s">
        <v>334</v>
      </c>
    </row>
    <row r="212" spans="1:65" s="2" customFormat="1">
      <c r="A212" s="36"/>
      <c r="B212" s="37"/>
      <c r="C212" s="38"/>
      <c r="D212" s="212" t="s">
        <v>171</v>
      </c>
      <c r="E212" s="38"/>
      <c r="F212" s="213" t="s">
        <v>335</v>
      </c>
      <c r="G212" s="38"/>
      <c r="H212" s="38"/>
      <c r="I212" s="38"/>
      <c r="J212" s="38"/>
      <c r="K212" s="38"/>
      <c r="L212" s="41"/>
      <c r="M212" s="191"/>
      <c r="N212" s="192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171</v>
      </c>
      <c r="AU212" s="19" t="s">
        <v>81</v>
      </c>
    </row>
    <row r="213" spans="1:65" s="14" customFormat="1">
      <c r="B213" s="202"/>
      <c r="C213" s="203"/>
      <c r="D213" s="189" t="s">
        <v>157</v>
      </c>
      <c r="E213" s="204" t="s">
        <v>21</v>
      </c>
      <c r="F213" s="205" t="s">
        <v>676</v>
      </c>
      <c r="G213" s="203"/>
      <c r="H213" s="206">
        <v>38.576999999999998</v>
      </c>
      <c r="I213" s="203"/>
      <c r="J213" s="203"/>
      <c r="K213" s="203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157</v>
      </c>
      <c r="AU213" s="211" t="s">
        <v>81</v>
      </c>
      <c r="AV213" s="14" t="s">
        <v>81</v>
      </c>
      <c r="AW213" s="14" t="s">
        <v>33</v>
      </c>
      <c r="AX213" s="14" t="s">
        <v>77</v>
      </c>
      <c r="AY213" s="211" t="s">
        <v>147</v>
      </c>
    </row>
    <row r="214" spans="1:65" s="2" customFormat="1" ht="24.2" customHeight="1">
      <c r="A214" s="36"/>
      <c r="B214" s="37"/>
      <c r="C214" s="176" t="s">
        <v>364</v>
      </c>
      <c r="D214" s="176" t="s">
        <v>150</v>
      </c>
      <c r="E214" s="177" t="s">
        <v>677</v>
      </c>
      <c r="F214" s="178" t="s">
        <v>678</v>
      </c>
      <c r="G214" s="179" t="s">
        <v>317</v>
      </c>
      <c r="H214" s="180">
        <v>27.925000000000001</v>
      </c>
      <c r="I214" s="181"/>
      <c r="J214" s="182">
        <f>ROUND(I214*H214,2)</f>
        <v>0</v>
      </c>
      <c r="K214" s="178" t="s">
        <v>169</v>
      </c>
      <c r="L214" s="41"/>
      <c r="M214" s="183" t="s">
        <v>21</v>
      </c>
      <c r="N214" s="184" t="s">
        <v>43</v>
      </c>
      <c r="O214" s="66"/>
      <c r="P214" s="185">
        <f>O214*H214</f>
        <v>0</v>
      </c>
      <c r="Q214" s="185">
        <v>0</v>
      </c>
      <c r="R214" s="185">
        <f>Q214*H214</f>
        <v>0</v>
      </c>
      <c r="S214" s="185">
        <v>0</v>
      </c>
      <c r="T214" s="18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7" t="s">
        <v>153</v>
      </c>
      <c r="AT214" s="187" t="s">
        <v>150</v>
      </c>
      <c r="AU214" s="187" t="s">
        <v>81</v>
      </c>
      <c r="AY214" s="19" t="s">
        <v>147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9" t="s">
        <v>77</v>
      </c>
      <c r="BK214" s="188">
        <f>ROUND(I214*H214,2)</f>
        <v>0</v>
      </c>
      <c r="BL214" s="19" t="s">
        <v>153</v>
      </c>
      <c r="BM214" s="187" t="s">
        <v>679</v>
      </c>
    </row>
    <row r="215" spans="1:65" s="2" customFormat="1">
      <c r="A215" s="36"/>
      <c r="B215" s="37"/>
      <c r="C215" s="38"/>
      <c r="D215" s="212" t="s">
        <v>171</v>
      </c>
      <c r="E215" s="38"/>
      <c r="F215" s="213" t="s">
        <v>680</v>
      </c>
      <c r="G215" s="38"/>
      <c r="H215" s="38"/>
      <c r="I215" s="38"/>
      <c r="J215" s="38"/>
      <c r="K215" s="38"/>
      <c r="L215" s="41"/>
      <c r="M215" s="191"/>
      <c r="N215" s="192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171</v>
      </c>
      <c r="AU215" s="19" t="s">
        <v>81</v>
      </c>
    </row>
    <row r="216" spans="1:65" s="14" customFormat="1">
      <c r="B216" s="202"/>
      <c r="C216" s="203"/>
      <c r="D216" s="189" t="s">
        <v>157</v>
      </c>
      <c r="E216" s="204" t="s">
        <v>21</v>
      </c>
      <c r="F216" s="205" t="s">
        <v>681</v>
      </c>
      <c r="G216" s="203"/>
      <c r="H216" s="206">
        <v>27.925000000000001</v>
      </c>
      <c r="I216" s="203"/>
      <c r="J216" s="203"/>
      <c r="K216" s="203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157</v>
      </c>
      <c r="AU216" s="211" t="s">
        <v>81</v>
      </c>
      <c r="AV216" s="14" t="s">
        <v>81</v>
      </c>
      <c r="AW216" s="14" t="s">
        <v>33</v>
      </c>
      <c r="AX216" s="14" t="s">
        <v>77</v>
      </c>
      <c r="AY216" s="211" t="s">
        <v>147</v>
      </c>
    </row>
    <row r="217" spans="1:65" s="2" customFormat="1" ht="24.2" customHeight="1">
      <c r="A217" s="36"/>
      <c r="B217" s="37"/>
      <c r="C217" s="176" t="s">
        <v>369</v>
      </c>
      <c r="D217" s="176" t="s">
        <v>150</v>
      </c>
      <c r="E217" s="177" t="s">
        <v>576</v>
      </c>
      <c r="F217" s="178" t="s">
        <v>577</v>
      </c>
      <c r="G217" s="179" t="s">
        <v>317</v>
      </c>
      <c r="H217" s="180">
        <v>4.3929999999999998</v>
      </c>
      <c r="I217" s="181"/>
      <c r="J217" s="182">
        <f>ROUND(I217*H217,2)</f>
        <v>0</v>
      </c>
      <c r="K217" s="178" t="s">
        <v>169</v>
      </c>
      <c r="L217" s="41"/>
      <c r="M217" s="183" t="s">
        <v>21</v>
      </c>
      <c r="N217" s="184" t="s">
        <v>43</v>
      </c>
      <c r="O217" s="66"/>
      <c r="P217" s="185">
        <f>O217*H217</f>
        <v>0</v>
      </c>
      <c r="Q217" s="185">
        <v>0</v>
      </c>
      <c r="R217" s="185">
        <f>Q217*H217</f>
        <v>0</v>
      </c>
      <c r="S217" s="185">
        <v>0</v>
      </c>
      <c r="T217" s="18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7" t="s">
        <v>153</v>
      </c>
      <c r="AT217" s="187" t="s">
        <v>150</v>
      </c>
      <c r="AU217" s="187" t="s">
        <v>81</v>
      </c>
      <c r="AY217" s="19" t="s">
        <v>147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9" t="s">
        <v>77</v>
      </c>
      <c r="BK217" s="188">
        <f>ROUND(I217*H217,2)</f>
        <v>0</v>
      </c>
      <c r="BL217" s="19" t="s">
        <v>153</v>
      </c>
      <c r="BM217" s="187" t="s">
        <v>578</v>
      </c>
    </row>
    <row r="218" spans="1:65" s="2" customFormat="1">
      <c r="A218" s="36"/>
      <c r="B218" s="37"/>
      <c r="C218" s="38"/>
      <c r="D218" s="212" t="s">
        <v>171</v>
      </c>
      <c r="E218" s="38"/>
      <c r="F218" s="213" t="s">
        <v>579</v>
      </c>
      <c r="G218" s="38"/>
      <c r="H218" s="38"/>
      <c r="I218" s="38"/>
      <c r="J218" s="38"/>
      <c r="K218" s="38"/>
      <c r="L218" s="41"/>
      <c r="M218" s="191"/>
      <c r="N218" s="192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171</v>
      </c>
      <c r="AU218" s="19" t="s">
        <v>81</v>
      </c>
    </row>
    <row r="219" spans="1:65" s="14" customFormat="1">
      <c r="B219" s="202"/>
      <c r="C219" s="203"/>
      <c r="D219" s="189" t="s">
        <v>157</v>
      </c>
      <c r="E219" s="204" t="s">
        <v>21</v>
      </c>
      <c r="F219" s="205" t="s">
        <v>682</v>
      </c>
      <c r="G219" s="203"/>
      <c r="H219" s="206">
        <v>4.3929999999999998</v>
      </c>
      <c r="I219" s="203"/>
      <c r="J219" s="203"/>
      <c r="K219" s="203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157</v>
      </c>
      <c r="AU219" s="211" t="s">
        <v>81</v>
      </c>
      <c r="AV219" s="14" t="s">
        <v>81</v>
      </c>
      <c r="AW219" s="14" t="s">
        <v>33</v>
      </c>
      <c r="AX219" s="14" t="s">
        <v>77</v>
      </c>
      <c r="AY219" s="211" t="s">
        <v>147</v>
      </c>
    </row>
    <row r="220" spans="1:65" s="2" customFormat="1" ht="24.2" customHeight="1">
      <c r="A220" s="36"/>
      <c r="B220" s="37"/>
      <c r="C220" s="176" t="s">
        <v>375</v>
      </c>
      <c r="D220" s="176" t="s">
        <v>150</v>
      </c>
      <c r="E220" s="177" t="s">
        <v>338</v>
      </c>
      <c r="F220" s="178" t="s">
        <v>339</v>
      </c>
      <c r="G220" s="179" t="s">
        <v>317</v>
      </c>
      <c r="H220" s="180">
        <v>5.8000000000000003E-2</v>
      </c>
      <c r="I220" s="181"/>
      <c r="J220" s="182">
        <f>ROUND(I220*H220,2)</f>
        <v>0</v>
      </c>
      <c r="K220" s="178" t="s">
        <v>169</v>
      </c>
      <c r="L220" s="41"/>
      <c r="M220" s="183" t="s">
        <v>21</v>
      </c>
      <c r="N220" s="184" t="s">
        <v>43</v>
      </c>
      <c r="O220" s="66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7" t="s">
        <v>153</v>
      </c>
      <c r="AT220" s="187" t="s">
        <v>150</v>
      </c>
      <c r="AU220" s="187" t="s">
        <v>81</v>
      </c>
      <c r="AY220" s="19" t="s">
        <v>147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19" t="s">
        <v>77</v>
      </c>
      <c r="BK220" s="188">
        <f>ROUND(I220*H220,2)</f>
        <v>0</v>
      </c>
      <c r="BL220" s="19" t="s">
        <v>153</v>
      </c>
      <c r="BM220" s="187" t="s">
        <v>340</v>
      </c>
    </row>
    <row r="221" spans="1:65" s="2" customFormat="1">
      <c r="A221" s="36"/>
      <c r="B221" s="37"/>
      <c r="C221" s="38"/>
      <c r="D221" s="212" t="s">
        <v>171</v>
      </c>
      <c r="E221" s="38"/>
      <c r="F221" s="213" t="s">
        <v>341</v>
      </c>
      <c r="G221" s="38"/>
      <c r="H221" s="38"/>
      <c r="I221" s="38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171</v>
      </c>
      <c r="AU221" s="19" t="s">
        <v>81</v>
      </c>
    </row>
    <row r="222" spans="1:65" s="14" customFormat="1">
      <c r="B222" s="202"/>
      <c r="C222" s="203"/>
      <c r="D222" s="189" t="s">
        <v>157</v>
      </c>
      <c r="E222" s="204" t="s">
        <v>21</v>
      </c>
      <c r="F222" s="205" t="s">
        <v>683</v>
      </c>
      <c r="G222" s="203"/>
      <c r="H222" s="206">
        <v>5.8000000000000003E-2</v>
      </c>
      <c r="I222" s="203"/>
      <c r="J222" s="203"/>
      <c r="K222" s="203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157</v>
      </c>
      <c r="AU222" s="211" t="s">
        <v>81</v>
      </c>
      <c r="AV222" s="14" t="s">
        <v>81</v>
      </c>
      <c r="AW222" s="14" t="s">
        <v>33</v>
      </c>
      <c r="AX222" s="14" t="s">
        <v>77</v>
      </c>
      <c r="AY222" s="211" t="s">
        <v>147</v>
      </c>
    </row>
    <row r="223" spans="1:65" s="2" customFormat="1" ht="24.2" customHeight="1">
      <c r="A223" s="36"/>
      <c r="B223" s="37"/>
      <c r="C223" s="176" t="s">
        <v>381</v>
      </c>
      <c r="D223" s="176" t="s">
        <v>150</v>
      </c>
      <c r="E223" s="177" t="s">
        <v>344</v>
      </c>
      <c r="F223" s="178" t="s">
        <v>345</v>
      </c>
      <c r="G223" s="179" t="s">
        <v>317</v>
      </c>
      <c r="H223" s="180">
        <v>5.2549999999999999</v>
      </c>
      <c r="I223" s="181"/>
      <c r="J223" s="182">
        <f>ROUND(I223*H223,2)</f>
        <v>0</v>
      </c>
      <c r="K223" s="178" t="s">
        <v>169</v>
      </c>
      <c r="L223" s="41"/>
      <c r="M223" s="183" t="s">
        <v>21</v>
      </c>
      <c r="N223" s="184" t="s">
        <v>43</v>
      </c>
      <c r="O223" s="66"/>
      <c r="P223" s="185">
        <f>O223*H223</f>
        <v>0</v>
      </c>
      <c r="Q223" s="185">
        <v>0</v>
      </c>
      <c r="R223" s="185">
        <f>Q223*H223</f>
        <v>0</v>
      </c>
      <c r="S223" s="185">
        <v>0</v>
      </c>
      <c r="T223" s="18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7" t="s">
        <v>153</v>
      </c>
      <c r="AT223" s="187" t="s">
        <v>150</v>
      </c>
      <c r="AU223" s="187" t="s">
        <v>81</v>
      </c>
      <c r="AY223" s="19" t="s">
        <v>147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9" t="s">
        <v>77</v>
      </c>
      <c r="BK223" s="188">
        <f>ROUND(I223*H223,2)</f>
        <v>0</v>
      </c>
      <c r="BL223" s="19" t="s">
        <v>153</v>
      </c>
      <c r="BM223" s="187" t="s">
        <v>346</v>
      </c>
    </row>
    <row r="224" spans="1:65" s="2" customFormat="1">
      <c r="A224" s="36"/>
      <c r="B224" s="37"/>
      <c r="C224" s="38"/>
      <c r="D224" s="212" t="s">
        <v>171</v>
      </c>
      <c r="E224" s="38"/>
      <c r="F224" s="213" t="s">
        <v>347</v>
      </c>
      <c r="G224" s="38"/>
      <c r="H224" s="38"/>
      <c r="I224" s="38"/>
      <c r="J224" s="38"/>
      <c r="K224" s="38"/>
      <c r="L224" s="41"/>
      <c r="M224" s="191"/>
      <c r="N224" s="192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171</v>
      </c>
      <c r="AU224" s="19" t="s">
        <v>81</v>
      </c>
    </row>
    <row r="225" spans="1:65" s="14" customFormat="1">
      <c r="B225" s="202"/>
      <c r="C225" s="203"/>
      <c r="D225" s="189" t="s">
        <v>157</v>
      </c>
      <c r="E225" s="204" t="s">
        <v>21</v>
      </c>
      <c r="F225" s="205" t="s">
        <v>684</v>
      </c>
      <c r="G225" s="203"/>
      <c r="H225" s="206">
        <v>5.2549999999999999</v>
      </c>
      <c r="I225" s="203"/>
      <c r="J225" s="203"/>
      <c r="K225" s="203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157</v>
      </c>
      <c r="AU225" s="211" t="s">
        <v>81</v>
      </c>
      <c r="AV225" s="14" t="s">
        <v>81</v>
      </c>
      <c r="AW225" s="14" t="s">
        <v>33</v>
      </c>
      <c r="AX225" s="14" t="s">
        <v>77</v>
      </c>
      <c r="AY225" s="211" t="s">
        <v>147</v>
      </c>
    </row>
    <row r="226" spans="1:65" s="12" customFormat="1" ht="22.9" customHeight="1">
      <c r="B226" s="160"/>
      <c r="C226" s="161"/>
      <c r="D226" s="162" t="s">
        <v>71</v>
      </c>
      <c r="E226" s="174" t="s">
        <v>348</v>
      </c>
      <c r="F226" s="174" t="s">
        <v>349</v>
      </c>
      <c r="G226" s="161"/>
      <c r="H226" s="161"/>
      <c r="I226" s="161"/>
      <c r="J226" s="175">
        <f>BK226</f>
        <v>0</v>
      </c>
      <c r="K226" s="161"/>
      <c r="L226" s="166"/>
      <c r="M226" s="167"/>
      <c r="N226" s="168"/>
      <c r="O226" s="168"/>
      <c r="P226" s="169">
        <f>SUM(P227:P228)</f>
        <v>0</v>
      </c>
      <c r="Q226" s="168"/>
      <c r="R226" s="169">
        <f>SUM(R227:R228)</f>
        <v>0</v>
      </c>
      <c r="S226" s="168"/>
      <c r="T226" s="170">
        <f>SUM(T227:T228)</f>
        <v>0</v>
      </c>
      <c r="AR226" s="171" t="s">
        <v>77</v>
      </c>
      <c r="AT226" s="172" t="s">
        <v>71</v>
      </c>
      <c r="AU226" s="172" t="s">
        <v>77</v>
      </c>
      <c r="AY226" s="171" t="s">
        <v>147</v>
      </c>
      <c r="BK226" s="173">
        <f>SUM(BK227:BK228)</f>
        <v>0</v>
      </c>
    </row>
    <row r="227" spans="1:65" s="2" customFormat="1" ht="33" customHeight="1">
      <c r="A227" s="36"/>
      <c r="B227" s="37"/>
      <c r="C227" s="176" t="s">
        <v>391</v>
      </c>
      <c r="D227" s="176" t="s">
        <v>150</v>
      </c>
      <c r="E227" s="177" t="s">
        <v>583</v>
      </c>
      <c r="F227" s="178" t="s">
        <v>584</v>
      </c>
      <c r="G227" s="179" t="s">
        <v>317</v>
      </c>
      <c r="H227" s="180">
        <v>50.14</v>
      </c>
      <c r="I227" s="181"/>
      <c r="J227" s="182">
        <f>ROUND(I227*H227,2)</f>
        <v>0</v>
      </c>
      <c r="K227" s="178" t="s">
        <v>169</v>
      </c>
      <c r="L227" s="41"/>
      <c r="M227" s="183" t="s">
        <v>21</v>
      </c>
      <c r="N227" s="184" t="s">
        <v>43</v>
      </c>
      <c r="O227" s="66"/>
      <c r="P227" s="185">
        <f>O227*H227</f>
        <v>0</v>
      </c>
      <c r="Q227" s="185">
        <v>0</v>
      </c>
      <c r="R227" s="185">
        <f>Q227*H227</f>
        <v>0</v>
      </c>
      <c r="S227" s="185">
        <v>0</v>
      </c>
      <c r="T227" s="18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7" t="s">
        <v>153</v>
      </c>
      <c r="AT227" s="187" t="s">
        <v>150</v>
      </c>
      <c r="AU227" s="187" t="s">
        <v>81</v>
      </c>
      <c r="AY227" s="19" t="s">
        <v>147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9" t="s">
        <v>77</v>
      </c>
      <c r="BK227" s="188">
        <f>ROUND(I227*H227,2)</f>
        <v>0</v>
      </c>
      <c r="BL227" s="19" t="s">
        <v>153</v>
      </c>
      <c r="BM227" s="187" t="s">
        <v>585</v>
      </c>
    </row>
    <row r="228" spans="1:65" s="2" customFormat="1">
      <c r="A228" s="36"/>
      <c r="B228" s="37"/>
      <c r="C228" s="38"/>
      <c r="D228" s="212" t="s">
        <v>171</v>
      </c>
      <c r="E228" s="38"/>
      <c r="F228" s="213" t="s">
        <v>586</v>
      </c>
      <c r="G228" s="38"/>
      <c r="H228" s="38"/>
      <c r="I228" s="38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171</v>
      </c>
      <c r="AU228" s="19" t="s">
        <v>81</v>
      </c>
    </row>
    <row r="229" spans="1:65" s="12" customFormat="1" ht="25.9" customHeight="1">
      <c r="B229" s="160"/>
      <c r="C229" s="161"/>
      <c r="D229" s="162" t="s">
        <v>71</v>
      </c>
      <c r="E229" s="163" t="s">
        <v>355</v>
      </c>
      <c r="F229" s="163" t="s">
        <v>356</v>
      </c>
      <c r="G229" s="161"/>
      <c r="H229" s="161"/>
      <c r="I229" s="161"/>
      <c r="J229" s="165">
        <f>BK229</f>
        <v>0</v>
      </c>
      <c r="K229" s="161"/>
      <c r="L229" s="166"/>
      <c r="M229" s="167"/>
      <c r="N229" s="168"/>
      <c r="O229" s="168"/>
      <c r="P229" s="169">
        <f>P230+P298+P306+P323</f>
        <v>0</v>
      </c>
      <c r="Q229" s="168"/>
      <c r="R229" s="169">
        <f>R230+R298+R306+R323</f>
        <v>2.9028297840000006</v>
      </c>
      <c r="S229" s="168"/>
      <c r="T229" s="170">
        <f>T230+T298+T306+T323</f>
        <v>10.909134239999998</v>
      </c>
      <c r="AR229" s="171" t="s">
        <v>81</v>
      </c>
      <c r="AT229" s="172" t="s">
        <v>71</v>
      </c>
      <c r="AU229" s="172" t="s">
        <v>72</v>
      </c>
      <c r="AY229" s="171" t="s">
        <v>147</v>
      </c>
      <c r="BK229" s="173">
        <f>BK230+BK298+BK306+BK323</f>
        <v>0</v>
      </c>
    </row>
    <row r="230" spans="1:65" s="12" customFormat="1" ht="22.9" customHeight="1">
      <c r="B230" s="160"/>
      <c r="C230" s="161"/>
      <c r="D230" s="162" t="s">
        <v>71</v>
      </c>
      <c r="E230" s="174" t="s">
        <v>357</v>
      </c>
      <c r="F230" s="174" t="s">
        <v>358</v>
      </c>
      <c r="G230" s="161"/>
      <c r="H230" s="161"/>
      <c r="I230" s="161"/>
      <c r="J230" s="175">
        <f>BK230</f>
        <v>0</v>
      </c>
      <c r="K230" s="161"/>
      <c r="L230" s="166"/>
      <c r="M230" s="167"/>
      <c r="N230" s="168"/>
      <c r="O230" s="168"/>
      <c r="P230" s="169">
        <f>SUM(P231:P297)</f>
        <v>0</v>
      </c>
      <c r="Q230" s="168"/>
      <c r="R230" s="169">
        <f>SUM(R231:R297)</f>
        <v>2.2961292100000006</v>
      </c>
      <c r="S230" s="168"/>
      <c r="T230" s="170">
        <f>SUM(T231:T297)</f>
        <v>5.3125492399999992</v>
      </c>
      <c r="AR230" s="171" t="s">
        <v>81</v>
      </c>
      <c r="AT230" s="172" t="s">
        <v>71</v>
      </c>
      <c r="AU230" s="172" t="s">
        <v>77</v>
      </c>
      <c r="AY230" s="171" t="s">
        <v>147</v>
      </c>
      <c r="BK230" s="173">
        <f>SUM(BK231:BK297)</f>
        <v>0</v>
      </c>
    </row>
    <row r="231" spans="1:65" s="2" customFormat="1" ht="24.2" customHeight="1">
      <c r="A231" s="36"/>
      <c r="B231" s="37"/>
      <c r="C231" s="176" t="s">
        <v>397</v>
      </c>
      <c r="D231" s="176" t="s">
        <v>150</v>
      </c>
      <c r="E231" s="177" t="s">
        <v>365</v>
      </c>
      <c r="F231" s="178" t="s">
        <v>366</v>
      </c>
      <c r="G231" s="179" t="s">
        <v>94</v>
      </c>
      <c r="H231" s="180">
        <v>124.91</v>
      </c>
      <c r="I231" s="181"/>
      <c r="J231" s="182">
        <f>ROUND(I231*H231,2)</f>
        <v>0</v>
      </c>
      <c r="K231" s="178" t="s">
        <v>169</v>
      </c>
      <c r="L231" s="41"/>
      <c r="M231" s="183" t="s">
        <v>21</v>
      </c>
      <c r="N231" s="184" t="s">
        <v>43</v>
      </c>
      <c r="O231" s="66"/>
      <c r="P231" s="185">
        <f>O231*H231</f>
        <v>0</v>
      </c>
      <c r="Q231" s="185">
        <v>0</v>
      </c>
      <c r="R231" s="185">
        <f>Q231*H231</f>
        <v>0</v>
      </c>
      <c r="S231" s="185">
        <v>0</v>
      </c>
      <c r="T231" s="18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7" t="s">
        <v>237</v>
      </c>
      <c r="AT231" s="187" t="s">
        <v>150</v>
      </c>
      <c r="AU231" s="187" t="s">
        <v>81</v>
      </c>
      <c r="AY231" s="19" t="s">
        <v>147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9" t="s">
        <v>77</v>
      </c>
      <c r="BK231" s="188">
        <f>ROUND(I231*H231,2)</f>
        <v>0</v>
      </c>
      <c r="BL231" s="19" t="s">
        <v>237</v>
      </c>
      <c r="BM231" s="187" t="s">
        <v>367</v>
      </c>
    </row>
    <row r="232" spans="1:65" s="2" customFormat="1">
      <c r="A232" s="36"/>
      <c r="B232" s="37"/>
      <c r="C232" s="38"/>
      <c r="D232" s="212" t="s">
        <v>171</v>
      </c>
      <c r="E232" s="38"/>
      <c r="F232" s="213" t="s">
        <v>368</v>
      </c>
      <c r="G232" s="38"/>
      <c r="H232" s="38"/>
      <c r="I232" s="38"/>
      <c r="J232" s="38"/>
      <c r="K232" s="38"/>
      <c r="L232" s="41"/>
      <c r="M232" s="191"/>
      <c r="N232" s="192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171</v>
      </c>
      <c r="AU232" s="19" t="s">
        <v>81</v>
      </c>
    </row>
    <row r="233" spans="1:65" s="14" customFormat="1">
      <c r="B233" s="202"/>
      <c r="C233" s="203"/>
      <c r="D233" s="189" t="s">
        <v>157</v>
      </c>
      <c r="E233" s="204" t="s">
        <v>21</v>
      </c>
      <c r="F233" s="205" t="s">
        <v>660</v>
      </c>
      <c r="G233" s="203"/>
      <c r="H233" s="206">
        <v>124.91</v>
      </c>
      <c r="I233" s="203"/>
      <c r="J233" s="203"/>
      <c r="K233" s="203"/>
      <c r="L233" s="207"/>
      <c r="M233" s="208"/>
      <c r="N233" s="209"/>
      <c r="O233" s="209"/>
      <c r="P233" s="209"/>
      <c r="Q233" s="209"/>
      <c r="R233" s="209"/>
      <c r="S233" s="209"/>
      <c r="T233" s="210"/>
      <c r="AT233" s="211" t="s">
        <v>157</v>
      </c>
      <c r="AU233" s="211" t="s">
        <v>81</v>
      </c>
      <c r="AV233" s="14" t="s">
        <v>81</v>
      </c>
      <c r="AW233" s="14" t="s">
        <v>33</v>
      </c>
      <c r="AX233" s="14" t="s">
        <v>77</v>
      </c>
      <c r="AY233" s="211" t="s">
        <v>147</v>
      </c>
    </row>
    <row r="234" spans="1:65" s="2" customFormat="1" ht="16.5" customHeight="1">
      <c r="A234" s="36"/>
      <c r="B234" s="37"/>
      <c r="C234" s="214" t="s">
        <v>402</v>
      </c>
      <c r="D234" s="214" t="s">
        <v>179</v>
      </c>
      <c r="E234" s="215" t="s">
        <v>370</v>
      </c>
      <c r="F234" s="216" t="s">
        <v>371</v>
      </c>
      <c r="G234" s="217" t="s">
        <v>372</v>
      </c>
      <c r="H234" s="218">
        <v>49.963999999999999</v>
      </c>
      <c r="I234" s="219"/>
      <c r="J234" s="220">
        <f>ROUND(I234*H234,2)</f>
        <v>0</v>
      </c>
      <c r="K234" s="216" t="s">
        <v>169</v>
      </c>
      <c r="L234" s="221"/>
      <c r="M234" s="222" t="s">
        <v>21</v>
      </c>
      <c r="N234" s="223" t="s">
        <v>43</v>
      </c>
      <c r="O234" s="66"/>
      <c r="P234" s="185">
        <f>O234*H234</f>
        <v>0</v>
      </c>
      <c r="Q234" s="185">
        <v>1E-3</v>
      </c>
      <c r="R234" s="185">
        <f>Q234*H234</f>
        <v>4.9964000000000001E-2</v>
      </c>
      <c r="S234" s="185">
        <v>0</v>
      </c>
      <c r="T234" s="18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7" t="s">
        <v>325</v>
      </c>
      <c r="AT234" s="187" t="s">
        <v>179</v>
      </c>
      <c r="AU234" s="187" t="s">
        <v>81</v>
      </c>
      <c r="AY234" s="19" t="s">
        <v>147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9" t="s">
        <v>77</v>
      </c>
      <c r="BK234" s="188">
        <f>ROUND(I234*H234,2)</f>
        <v>0</v>
      </c>
      <c r="BL234" s="19" t="s">
        <v>237</v>
      </c>
      <c r="BM234" s="187" t="s">
        <v>373</v>
      </c>
    </row>
    <row r="235" spans="1:65" s="14" customFormat="1">
      <c r="B235" s="202"/>
      <c r="C235" s="203"/>
      <c r="D235" s="189" t="s">
        <v>157</v>
      </c>
      <c r="E235" s="204" t="s">
        <v>21</v>
      </c>
      <c r="F235" s="205" t="s">
        <v>685</v>
      </c>
      <c r="G235" s="203"/>
      <c r="H235" s="206">
        <v>49.963999999999999</v>
      </c>
      <c r="I235" s="203"/>
      <c r="J235" s="203"/>
      <c r="K235" s="203"/>
      <c r="L235" s="207"/>
      <c r="M235" s="208"/>
      <c r="N235" s="209"/>
      <c r="O235" s="209"/>
      <c r="P235" s="209"/>
      <c r="Q235" s="209"/>
      <c r="R235" s="209"/>
      <c r="S235" s="209"/>
      <c r="T235" s="210"/>
      <c r="AT235" s="211" t="s">
        <v>157</v>
      </c>
      <c r="AU235" s="211" t="s">
        <v>81</v>
      </c>
      <c r="AV235" s="14" t="s">
        <v>81</v>
      </c>
      <c r="AW235" s="14" t="s">
        <v>33</v>
      </c>
      <c r="AX235" s="14" t="s">
        <v>77</v>
      </c>
      <c r="AY235" s="211" t="s">
        <v>147</v>
      </c>
    </row>
    <row r="236" spans="1:65" s="2" customFormat="1" ht="16.5" customHeight="1">
      <c r="A236" s="36"/>
      <c r="B236" s="37"/>
      <c r="C236" s="176" t="s">
        <v>406</v>
      </c>
      <c r="D236" s="176" t="s">
        <v>150</v>
      </c>
      <c r="E236" s="177" t="s">
        <v>376</v>
      </c>
      <c r="F236" s="178" t="s">
        <v>377</v>
      </c>
      <c r="G236" s="179" t="s">
        <v>94</v>
      </c>
      <c r="H236" s="180">
        <v>248.88399999999999</v>
      </c>
      <c r="I236" s="181"/>
      <c r="J236" s="182">
        <f>ROUND(I236*H236,2)</f>
        <v>0</v>
      </c>
      <c r="K236" s="178" t="s">
        <v>169</v>
      </c>
      <c r="L236" s="41"/>
      <c r="M236" s="183" t="s">
        <v>21</v>
      </c>
      <c r="N236" s="184" t="s">
        <v>43</v>
      </c>
      <c r="O236" s="66"/>
      <c r="P236" s="185">
        <f>O236*H236</f>
        <v>0</v>
      </c>
      <c r="Q236" s="185">
        <v>0</v>
      </c>
      <c r="R236" s="185">
        <f>Q236*H236</f>
        <v>0</v>
      </c>
      <c r="S236" s="185">
        <v>6.6E-4</v>
      </c>
      <c r="T236" s="186">
        <f>S236*H236</f>
        <v>0.16426343999999998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7" t="s">
        <v>237</v>
      </c>
      <c r="AT236" s="187" t="s">
        <v>150</v>
      </c>
      <c r="AU236" s="187" t="s">
        <v>81</v>
      </c>
      <c r="AY236" s="19" t="s">
        <v>147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9" t="s">
        <v>77</v>
      </c>
      <c r="BK236" s="188">
        <f>ROUND(I236*H236,2)</f>
        <v>0</v>
      </c>
      <c r="BL236" s="19" t="s">
        <v>237</v>
      </c>
      <c r="BM236" s="187" t="s">
        <v>686</v>
      </c>
    </row>
    <row r="237" spans="1:65" s="2" customFormat="1">
      <c r="A237" s="36"/>
      <c r="B237" s="37"/>
      <c r="C237" s="38"/>
      <c r="D237" s="212" t="s">
        <v>171</v>
      </c>
      <c r="E237" s="38"/>
      <c r="F237" s="213" t="s">
        <v>379</v>
      </c>
      <c r="G237" s="38"/>
      <c r="H237" s="38"/>
      <c r="I237" s="38"/>
      <c r="J237" s="38"/>
      <c r="K237" s="38"/>
      <c r="L237" s="41"/>
      <c r="M237" s="191"/>
      <c r="N237" s="192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171</v>
      </c>
      <c r="AU237" s="19" t="s">
        <v>81</v>
      </c>
    </row>
    <row r="238" spans="1:65" s="13" customFormat="1">
      <c r="B238" s="193"/>
      <c r="C238" s="194"/>
      <c r="D238" s="189" t="s">
        <v>157</v>
      </c>
      <c r="E238" s="195" t="s">
        <v>21</v>
      </c>
      <c r="F238" s="196" t="s">
        <v>380</v>
      </c>
      <c r="G238" s="194"/>
      <c r="H238" s="195" t="s">
        <v>21</v>
      </c>
      <c r="I238" s="194"/>
      <c r="J238" s="194"/>
      <c r="K238" s="194"/>
      <c r="L238" s="197"/>
      <c r="M238" s="198"/>
      <c r="N238" s="199"/>
      <c r="O238" s="199"/>
      <c r="P238" s="199"/>
      <c r="Q238" s="199"/>
      <c r="R238" s="199"/>
      <c r="S238" s="199"/>
      <c r="T238" s="200"/>
      <c r="AT238" s="201" t="s">
        <v>157</v>
      </c>
      <c r="AU238" s="201" t="s">
        <v>81</v>
      </c>
      <c r="AV238" s="13" t="s">
        <v>77</v>
      </c>
      <c r="AW238" s="13" t="s">
        <v>33</v>
      </c>
      <c r="AX238" s="13" t="s">
        <v>72</v>
      </c>
      <c r="AY238" s="201" t="s">
        <v>147</v>
      </c>
    </row>
    <row r="239" spans="1:65" s="14" customFormat="1">
      <c r="B239" s="202"/>
      <c r="C239" s="203"/>
      <c r="D239" s="189" t="s">
        <v>157</v>
      </c>
      <c r="E239" s="204" t="s">
        <v>21</v>
      </c>
      <c r="F239" s="205" t="s">
        <v>687</v>
      </c>
      <c r="G239" s="203"/>
      <c r="H239" s="206">
        <v>248.88399999999999</v>
      </c>
      <c r="I239" s="203"/>
      <c r="J239" s="203"/>
      <c r="K239" s="203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157</v>
      </c>
      <c r="AU239" s="211" t="s">
        <v>81</v>
      </c>
      <c r="AV239" s="14" t="s">
        <v>81</v>
      </c>
      <c r="AW239" s="14" t="s">
        <v>33</v>
      </c>
      <c r="AX239" s="14" t="s">
        <v>77</v>
      </c>
      <c r="AY239" s="211" t="s">
        <v>147</v>
      </c>
    </row>
    <row r="240" spans="1:65" s="2" customFormat="1" ht="21.75" customHeight="1">
      <c r="A240" s="36"/>
      <c r="B240" s="37"/>
      <c r="C240" s="176" t="s">
        <v>411</v>
      </c>
      <c r="D240" s="176" t="s">
        <v>150</v>
      </c>
      <c r="E240" s="177" t="s">
        <v>382</v>
      </c>
      <c r="F240" s="178" t="s">
        <v>383</v>
      </c>
      <c r="G240" s="179" t="s">
        <v>94</v>
      </c>
      <c r="H240" s="180">
        <v>249.82</v>
      </c>
      <c r="I240" s="181"/>
      <c r="J240" s="182">
        <f>ROUND(I240*H240,2)</f>
        <v>0</v>
      </c>
      <c r="K240" s="178" t="s">
        <v>169</v>
      </c>
      <c r="L240" s="41"/>
      <c r="M240" s="183" t="s">
        <v>21</v>
      </c>
      <c r="N240" s="184" t="s">
        <v>43</v>
      </c>
      <c r="O240" s="66"/>
      <c r="P240" s="185">
        <f>O240*H240</f>
        <v>0</v>
      </c>
      <c r="Q240" s="185">
        <v>0</v>
      </c>
      <c r="R240" s="185">
        <f>Q240*H240</f>
        <v>0</v>
      </c>
      <c r="S240" s="185">
        <v>1.6500000000000001E-2</v>
      </c>
      <c r="T240" s="186">
        <f>S240*H240</f>
        <v>4.1220299999999996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7" t="s">
        <v>237</v>
      </c>
      <c r="AT240" s="187" t="s">
        <v>150</v>
      </c>
      <c r="AU240" s="187" t="s">
        <v>81</v>
      </c>
      <c r="AY240" s="19" t="s">
        <v>147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19" t="s">
        <v>77</v>
      </c>
      <c r="BK240" s="188">
        <f>ROUND(I240*H240,2)</f>
        <v>0</v>
      </c>
      <c r="BL240" s="19" t="s">
        <v>237</v>
      </c>
      <c r="BM240" s="187" t="s">
        <v>384</v>
      </c>
    </row>
    <row r="241" spans="1:65" s="2" customFormat="1">
      <c r="A241" s="36"/>
      <c r="B241" s="37"/>
      <c r="C241" s="38"/>
      <c r="D241" s="212" t="s">
        <v>171</v>
      </c>
      <c r="E241" s="38"/>
      <c r="F241" s="213" t="s">
        <v>385</v>
      </c>
      <c r="G241" s="38"/>
      <c r="H241" s="38"/>
      <c r="I241" s="38"/>
      <c r="J241" s="38"/>
      <c r="K241" s="38"/>
      <c r="L241" s="41"/>
      <c r="M241" s="191"/>
      <c r="N241" s="192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171</v>
      </c>
      <c r="AU241" s="19" t="s">
        <v>81</v>
      </c>
    </row>
    <row r="242" spans="1:65" s="14" customFormat="1">
      <c r="B242" s="202"/>
      <c r="C242" s="203"/>
      <c r="D242" s="189" t="s">
        <v>157</v>
      </c>
      <c r="E242" s="204" t="s">
        <v>21</v>
      </c>
      <c r="F242" s="205" t="s">
        <v>688</v>
      </c>
      <c r="G242" s="203"/>
      <c r="H242" s="206">
        <v>124.91</v>
      </c>
      <c r="I242" s="203"/>
      <c r="J242" s="203"/>
      <c r="K242" s="203"/>
      <c r="L242" s="207"/>
      <c r="M242" s="208"/>
      <c r="N242" s="209"/>
      <c r="O242" s="209"/>
      <c r="P242" s="209"/>
      <c r="Q242" s="209"/>
      <c r="R242" s="209"/>
      <c r="S242" s="209"/>
      <c r="T242" s="210"/>
      <c r="AT242" s="211" t="s">
        <v>157</v>
      </c>
      <c r="AU242" s="211" t="s">
        <v>81</v>
      </c>
      <c r="AV242" s="14" t="s">
        <v>81</v>
      </c>
      <c r="AW242" s="14" t="s">
        <v>33</v>
      </c>
      <c r="AX242" s="14" t="s">
        <v>72</v>
      </c>
      <c r="AY242" s="211" t="s">
        <v>147</v>
      </c>
    </row>
    <row r="243" spans="1:65" s="16" customFormat="1">
      <c r="B243" s="234"/>
      <c r="C243" s="235"/>
      <c r="D243" s="189" t="s">
        <v>157</v>
      </c>
      <c r="E243" s="236" t="s">
        <v>660</v>
      </c>
      <c r="F243" s="237" t="s">
        <v>390</v>
      </c>
      <c r="G243" s="235"/>
      <c r="H243" s="238">
        <v>124.91</v>
      </c>
      <c r="I243" s="235"/>
      <c r="J243" s="235"/>
      <c r="K243" s="235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157</v>
      </c>
      <c r="AU243" s="243" t="s">
        <v>81</v>
      </c>
      <c r="AV243" s="16" t="s">
        <v>84</v>
      </c>
      <c r="AW243" s="16" t="s">
        <v>33</v>
      </c>
      <c r="AX243" s="16" t="s">
        <v>72</v>
      </c>
      <c r="AY243" s="243" t="s">
        <v>147</v>
      </c>
    </row>
    <row r="244" spans="1:65" s="14" customFormat="1">
      <c r="B244" s="202"/>
      <c r="C244" s="203"/>
      <c r="D244" s="189" t="s">
        <v>157</v>
      </c>
      <c r="E244" s="204" t="s">
        <v>21</v>
      </c>
      <c r="F244" s="205" t="s">
        <v>660</v>
      </c>
      <c r="G244" s="203"/>
      <c r="H244" s="206">
        <v>124.91</v>
      </c>
      <c r="I244" s="203"/>
      <c r="J244" s="203"/>
      <c r="K244" s="203"/>
      <c r="L244" s="207"/>
      <c r="M244" s="208"/>
      <c r="N244" s="209"/>
      <c r="O244" s="209"/>
      <c r="P244" s="209"/>
      <c r="Q244" s="209"/>
      <c r="R244" s="209"/>
      <c r="S244" s="209"/>
      <c r="T244" s="210"/>
      <c r="AT244" s="211" t="s">
        <v>157</v>
      </c>
      <c r="AU244" s="211" t="s">
        <v>81</v>
      </c>
      <c r="AV244" s="14" t="s">
        <v>81</v>
      </c>
      <c r="AW244" s="14" t="s">
        <v>33</v>
      </c>
      <c r="AX244" s="14" t="s">
        <v>72</v>
      </c>
      <c r="AY244" s="211" t="s">
        <v>147</v>
      </c>
    </row>
    <row r="245" spans="1:65" s="16" customFormat="1">
      <c r="B245" s="234"/>
      <c r="C245" s="235"/>
      <c r="D245" s="189" t="s">
        <v>157</v>
      </c>
      <c r="E245" s="236" t="s">
        <v>21</v>
      </c>
      <c r="F245" s="237" t="s">
        <v>390</v>
      </c>
      <c r="G245" s="235"/>
      <c r="H245" s="238">
        <v>124.91</v>
      </c>
      <c r="I245" s="235"/>
      <c r="J245" s="235"/>
      <c r="K245" s="235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157</v>
      </c>
      <c r="AU245" s="243" t="s">
        <v>81</v>
      </c>
      <c r="AV245" s="16" t="s">
        <v>84</v>
      </c>
      <c r="AW245" s="16" t="s">
        <v>33</v>
      </c>
      <c r="AX245" s="16" t="s">
        <v>72</v>
      </c>
      <c r="AY245" s="243" t="s">
        <v>147</v>
      </c>
    </row>
    <row r="246" spans="1:65" s="15" customFormat="1">
      <c r="B246" s="224"/>
      <c r="C246" s="225"/>
      <c r="D246" s="189" t="s">
        <v>157</v>
      </c>
      <c r="E246" s="226" t="s">
        <v>21</v>
      </c>
      <c r="F246" s="227" t="s">
        <v>208</v>
      </c>
      <c r="G246" s="225"/>
      <c r="H246" s="228">
        <v>249.82</v>
      </c>
      <c r="I246" s="225"/>
      <c r="J246" s="225"/>
      <c r="K246" s="225"/>
      <c r="L246" s="229"/>
      <c r="M246" s="230"/>
      <c r="N246" s="231"/>
      <c r="O246" s="231"/>
      <c r="P246" s="231"/>
      <c r="Q246" s="231"/>
      <c r="R246" s="231"/>
      <c r="S246" s="231"/>
      <c r="T246" s="232"/>
      <c r="AT246" s="233" t="s">
        <v>157</v>
      </c>
      <c r="AU246" s="233" t="s">
        <v>81</v>
      </c>
      <c r="AV246" s="15" t="s">
        <v>153</v>
      </c>
      <c r="AW246" s="15" t="s">
        <v>33</v>
      </c>
      <c r="AX246" s="15" t="s">
        <v>77</v>
      </c>
      <c r="AY246" s="233" t="s">
        <v>147</v>
      </c>
    </row>
    <row r="247" spans="1:65" s="2" customFormat="1" ht="16.5" customHeight="1">
      <c r="A247" s="36"/>
      <c r="B247" s="37"/>
      <c r="C247" s="176" t="s">
        <v>415</v>
      </c>
      <c r="D247" s="176" t="s">
        <v>150</v>
      </c>
      <c r="E247" s="177" t="s">
        <v>392</v>
      </c>
      <c r="F247" s="178" t="s">
        <v>393</v>
      </c>
      <c r="G247" s="179" t="s">
        <v>94</v>
      </c>
      <c r="H247" s="180">
        <v>249.82</v>
      </c>
      <c r="I247" s="181"/>
      <c r="J247" s="182">
        <f>ROUND(I247*H247,2)</f>
        <v>0</v>
      </c>
      <c r="K247" s="178" t="s">
        <v>169</v>
      </c>
      <c r="L247" s="41"/>
      <c r="M247" s="183" t="s">
        <v>21</v>
      </c>
      <c r="N247" s="184" t="s">
        <v>43</v>
      </c>
      <c r="O247" s="66"/>
      <c r="P247" s="185">
        <f>O247*H247</f>
        <v>0</v>
      </c>
      <c r="Q247" s="185">
        <v>8.8000000000000003E-4</v>
      </c>
      <c r="R247" s="185">
        <f>Q247*H247</f>
        <v>0.2198416</v>
      </c>
      <c r="S247" s="185">
        <v>0</v>
      </c>
      <c r="T247" s="18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7" t="s">
        <v>237</v>
      </c>
      <c r="AT247" s="187" t="s">
        <v>150</v>
      </c>
      <c r="AU247" s="187" t="s">
        <v>81</v>
      </c>
      <c r="AY247" s="19" t="s">
        <v>147</v>
      </c>
      <c r="BE247" s="188">
        <f>IF(N247="základní",J247,0)</f>
        <v>0</v>
      </c>
      <c r="BF247" s="188">
        <f>IF(N247="snížená",J247,0)</f>
        <v>0</v>
      </c>
      <c r="BG247" s="188">
        <f>IF(N247="zákl. přenesená",J247,0)</f>
        <v>0</v>
      </c>
      <c r="BH247" s="188">
        <f>IF(N247="sníž. přenesená",J247,0)</f>
        <v>0</v>
      </c>
      <c r="BI247" s="188">
        <f>IF(N247="nulová",J247,0)</f>
        <v>0</v>
      </c>
      <c r="BJ247" s="19" t="s">
        <v>77</v>
      </c>
      <c r="BK247" s="188">
        <f>ROUND(I247*H247,2)</f>
        <v>0</v>
      </c>
      <c r="BL247" s="19" t="s">
        <v>237</v>
      </c>
      <c r="BM247" s="187" t="s">
        <v>394</v>
      </c>
    </row>
    <row r="248" spans="1:65" s="2" customFormat="1">
      <c r="A248" s="36"/>
      <c r="B248" s="37"/>
      <c r="C248" s="38"/>
      <c r="D248" s="212" t="s">
        <v>171</v>
      </c>
      <c r="E248" s="38"/>
      <c r="F248" s="213" t="s">
        <v>395</v>
      </c>
      <c r="G248" s="38"/>
      <c r="H248" s="38"/>
      <c r="I248" s="38"/>
      <c r="J248" s="38"/>
      <c r="K248" s="38"/>
      <c r="L248" s="41"/>
      <c r="M248" s="191"/>
      <c r="N248" s="192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171</v>
      </c>
      <c r="AU248" s="19" t="s">
        <v>81</v>
      </c>
    </row>
    <row r="249" spans="1:65" s="14" customFormat="1">
      <c r="B249" s="202"/>
      <c r="C249" s="203"/>
      <c r="D249" s="189" t="s">
        <v>157</v>
      </c>
      <c r="E249" s="204" t="s">
        <v>21</v>
      </c>
      <c r="F249" s="205" t="s">
        <v>689</v>
      </c>
      <c r="G249" s="203"/>
      <c r="H249" s="206">
        <v>249.82</v>
      </c>
      <c r="I249" s="203"/>
      <c r="J249" s="203"/>
      <c r="K249" s="203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157</v>
      </c>
      <c r="AU249" s="211" t="s">
        <v>81</v>
      </c>
      <c r="AV249" s="14" t="s">
        <v>81</v>
      </c>
      <c r="AW249" s="14" t="s">
        <v>33</v>
      </c>
      <c r="AX249" s="14" t="s">
        <v>77</v>
      </c>
      <c r="AY249" s="211" t="s">
        <v>147</v>
      </c>
    </row>
    <row r="250" spans="1:65" s="2" customFormat="1" ht="21.75" customHeight="1">
      <c r="A250" s="36"/>
      <c r="B250" s="37"/>
      <c r="C250" s="214" t="s">
        <v>420</v>
      </c>
      <c r="D250" s="214" t="s">
        <v>179</v>
      </c>
      <c r="E250" s="215" t="s">
        <v>590</v>
      </c>
      <c r="F250" s="216" t="s">
        <v>591</v>
      </c>
      <c r="G250" s="217" t="s">
        <v>94</v>
      </c>
      <c r="H250" s="218">
        <v>287.29300000000001</v>
      </c>
      <c r="I250" s="219"/>
      <c r="J250" s="220">
        <f>ROUND(I250*H250,2)</f>
        <v>0</v>
      </c>
      <c r="K250" s="216" t="s">
        <v>21</v>
      </c>
      <c r="L250" s="221"/>
      <c r="M250" s="222" t="s">
        <v>21</v>
      </c>
      <c r="N250" s="223" t="s">
        <v>43</v>
      </c>
      <c r="O250" s="66"/>
      <c r="P250" s="185">
        <f>O250*H250</f>
        <v>0</v>
      </c>
      <c r="Q250" s="185">
        <v>5.4000000000000003E-3</v>
      </c>
      <c r="R250" s="185">
        <f>Q250*H250</f>
        <v>1.5513822000000002</v>
      </c>
      <c r="S250" s="185">
        <v>0</v>
      </c>
      <c r="T250" s="18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7" t="s">
        <v>325</v>
      </c>
      <c r="AT250" s="187" t="s">
        <v>179</v>
      </c>
      <c r="AU250" s="187" t="s">
        <v>81</v>
      </c>
      <c r="AY250" s="19" t="s">
        <v>147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19" t="s">
        <v>77</v>
      </c>
      <c r="BK250" s="188">
        <f>ROUND(I250*H250,2)</f>
        <v>0</v>
      </c>
      <c r="BL250" s="19" t="s">
        <v>237</v>
      </c>
      <c r="BM250" s="187" t="s">
        <v>592</v>
      </c>
    </row>
    <row r="251" spans="1:65" s="14" customFormat="1">
      <c r="B251" s="202"/>
      <c r="C251" s="203"/>
      <c r="D251" s="189" t="s">
        <v>157</v>
      </c>
      <c r="E251" s="204" t="s">
        <v>21</v>
      </c>
      <c r="F251" s="205" t="s">
        <v>690</v>
      </c>
      <c r="G251" s="203"/>
      <c r="H251" s="206">
        <v>287.29300000000001</v>
      </c>
      <c r="I251" s="203"/>
      <c r="J251" s="203"/>
      <c r="K251" s="203"/>
      <c r="L251" s="207"/>
      <c r="M251" s="208"/>
      <c r="N251" s="209"/>
      <c r="O251" s="209"/>
      <c r="P251" s="209"/>
      <c r="Q251" s="209"/>
      <c r="R251" s="209"/>
      <c r="S251" s="209"/>
      <c r="T251" s="210"/>
      <c r="AT251" s="211" t="s">
        <v>157</v>
      </c>
      <c r="AU251" s="211" t="s">
        <v>81</v>
      </c>
      <c r="AV251" s="14" t="s">
        <v>81</v>
      </c>
      <c r="AW251" s="14" t="s">
        <v>33</v>
      </c>
      <c r="AX251" s="14" t="s">
        <v>77</v>
      </c>
      <c r="AY251" s="211" t="s">
        <v>147</v>
      </c>
    </row>
    <row r="252" spans="1:65" s="2" customFormat="1" ht="24.2" customHeight="1">
      <c r="A252" s="36"/>
      <c r="B252" s="37"/>
      <c r="C252" s="176" t="s">
        <v>425</v>
      </c>
      <c r="D252" s="176" t="s">
        <v>150</v>
      </c>
      <c r="E252" s="177" t="s">
        <v>691</v>
      </c>
      <c r="F252" s="178" t="s">
        <v>692</v>
      </c>
      <c r="G252" s="179" t="s">
        <v>94</v>
      </c>
      <c r="H252" s="180">
        <v>124.44199999999999</v>
      </c>
      <c r="I252" s="181"/>
      <c r="J252" s="182">
        <f>ROUND(I252*H252,2)</f>
        <v>0</v>
      </c>
      <c r="K252" s="178" t="s">
        <v>169</v>
      </c>
      <c r="L252" s="41"/>
      <c r="M252" s="183" t="s">
        <v>21</v>
      </c>
      <c r="N252" s="184" t="s">
        <v>43</v>
      </c>
      <c r="O252" s="66"/>
      <c r="P252" s="185">
        <f>O252*H252</f>
        <v>0</v>
      </c>
      <c r="Q252" s="185">
        <v>0</v>
      </c>
      <c r="R252" s="185">
        <f>Q252*H252</f>
        <v>0</v>
      </c>
      <c r="S252" s="185">
        <v>3.2000000000000002E-3</v>
      </c>
      <c r="T252" s="186">
        <f>S252*H252</f>
        <v>0.39821440000000002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7" t="s">
        <v>237</v>
      </c>
      <c r="AT252" s="187" t="s">
        <v>150</v>
      </c>
      <c r="AU252" s="187" t="s">
        <v>81</v>
      </c>
      <c r="AY252" s="19" t="s">
        <v>147</v>
      </c>
      <c r="BE252" s="188">
        <f>IF(N252="základní",J252,0)</f>
        <v>0</v>
      </c>
      <c r="BF252" s="188">
        <f>IF(N252="snížená",J252,0)</f>
        <v>0</v>
      </c>
      <c r="BG252" s="188">
        <f>IF(N252="zákl. přenesená",J252,0)</f>
        <v>0</v>
      </c>
      <c r="BH252" s="188">
        <f>IF(N252="sníž. přenesená",J252,0)</f>
        <v>0</v>
      </c>
      <c r="BI252" s="188">
        <f>IF(N252="nulová",J252,0)</f>
        <v>0</v>
      </c>
      <c r="BJ252" s="19" t="s">
        <v>77</v>
      </c>
      <c r="BK252" s="188">
        <f>ROUND(I252*H252,2)</f>
        <v>0</v>
      </c>
      <c r="BL252" s="19" t="s">
        <v>237</v>
      </c>
      <c r="BM252" s="187" t="s">
        <v>693</v>
      </c>
    </row>
    <row r="253" spans="1:65" s="2" customFormat="1">
      <c r="A253" s="36"/>
      <c r="B253" s="37"/>
      <c r="C253" s="38"/>
      <c r="D253" s="212" t="s">
        <v>171</v>
      </c>
      <c r="E253" s="38"/>
      <c r="F253" s="213" t="s">
        <v>694</v>
      </c>
      <c r="G253" s="38"/>
      <c r="H253" s="38"/>
      <c r="I253" s="38"/>
      <c r="J253" s="38"/>
      <c r="K253" s="38"/>
      <c r="L253" s="41"/>
      <c r="M253" s="191"/>
      <c r="N253" s="192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171</v>
      </c>
      <c r="AU253" s="19" t="s">
        <v>81</v>
      </c>
    </row>
    <row r="254" spans="1:65" s="14" customFormat="1">
      <c r="B254" s="202"/>
      <c r="C254" s="203"/>
      <c r="D254" s="189" t="s">
        <v>157</v>
      </c>
      <c r="E254" s="204" t="s">
        <v>21</v>
      </c>
      <c r="F254" s="205" t="s">
        <v>659</v>
      </c>
      <c r="G254" s="203"/>
      <c r="H254" s="206">
        <v>124.44199999999999</v>
      </c>
      <c r="I254" s="203"/>
      <c r="J254" s="203"/>
      <c r="K254" s="203"/>
      <c r="L254" s="207"/>
      <c r="M254" s="208"/>
      <c r="N254" s="209"/>
      <c r="O254" s="209"/>
      <c r="P254" s="209"/>
      <c r="Q254" s="209"/>
      <c r="R254" s="209"/>
      <c r="S254" s="209"/>
      <c r="T254" s="210"/>
      <c r="AT254" s="211" t="s">
        <v>157</v>
      </c>
      <c r="AU254" s="211" t="s">
        <v>81</v>
      </c>
      <c r="AV254" s="14" t="s">
        <v>81</v>
      </c>
      <c r="AW254" s="14" t="s">
        <v>33</v>
      </c>
      <c r="AX254" s="14" t="s">
        <v>77</v>
      </c>
      <c r="AY254" s="211" t="s">
        <v>147</v>
      </c>
    </row>
    <row r="255" spans="1:65" s="2" customFormat="1" ht="21.75" customHeight="1">
      <c r="A255" s="36"/>
      <c r="B255" s="37"/>
      <c r="C255" s="176" t="s">
        <v>428</v>
      </c>
      <c r="D255" s="176" t="s">
        <v>150</v>
      </c>
      <c r="E255" s="177" t="s">
        <v>407</v>
      </c>
      <c r="F255" s="178" t="s">
        <v>408</v>
      </c>
      <c r="G255" s="179" t="s">
        <v>94</v>
      </c>
      <c r="H255" s="180">
        <v>124.91</v>
      </c>
      <c r="I255" s="181"/>
      <c r="J255" s="182">
        <f>ROUND(I255*H255,2)</f>
        <v>0</v>
      </c>
      <c r="K255" s="178" t="s">
        <v>169</v>
      </c>
      <c r="L255" s="41"/>
      <c r="M255" s="183" t="s">
        <v>21</v>
      </c>
      <c r="N255" s="184" t="s">
        <v>43</v>
      </c>
      <c r="O255" s="66"/>
      <c r="P255" s="185">
        <f>O255*H255</f>
        <v>0</v>
      </c>
      <c r="Q255" s="185">
        <v>0</v>
      </c>
      <c r="R255" s="185">
        <f>Q255*H255</f>
        <v>0</v>
      </c>
      <c r="S255" s="185">
        <v>0</v>
      </c>
      <c r="T255" s="18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7" t="s">
        <v>237</v>
      </c>
      <c r="AT255" s="187" t="s">
        <v>150</v>
      </c>
      <c r="AU255" s="187" t="s">
        <v>81</v>
      </c>
      <c r="AY255" s="19" t="s">
        <v>147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19" t="s">
        <v>77</v>
      </c>
      <c r="BK255" s="188">
        <f>ROUND(I255*H255,2)</f>
        <v>0</v>
      </c>
      <c r="BL255" s="19" t="s">
        <v>237</v>
      </c>
      <c r="BM255" s="187" t="s">
        <v>409</v>
      </c>
    </row>
    <row r="256" spans="1:65" s="2" customFormat="1">
      <c r="A256" s="36"/>
      <c r="B256" s="37"/>
      <c r="C256" s="38"/>
      <c r="D256" s="212" t="s">
        <v>171</v>
      </c>
      <c r="E256" s="38"/>
      <c r="F256" s="213" t="s">
        <v>410</v>
      </c>
      <c r="G256" s="38"/>
      <c r="H256" s="38"/>
      <c r="I256" s="38"/>
      <c r="J256" s="38"/>
      <c r="K256" s="38"/>
      <c r="L256" s="41"/>
      <c r="M256" s="191"/>
      <c r="N256" s="192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171</v>
      </c>
      <c r="AU256" s="19" t="s">
        <v>81</v>
      </c>
    </row>
    <row r="257" spans="1:65" s="14" customFormat="1">
      <c r="B257" s="202"/>
      <c r="C257" s="203"/>
      <c r="D257" s="189" t="s">
        <v>157</v>
      </c>
      <c r="E257" s="204" t="s">
        <v>21</v>
      </c>
      <c r="F257" s="205" t="s">
        <v>660</v>
      </c>
      <c r="G257" s="203"/>
      <c r="H257" s="206">
        <v>124.91</v>
      </c>
      <c r="I257" s="203"/>
      <c r="J257" s="203"/>
      <c r="K257" s="203"/>
      <c r="L257" s="207"/>
      <c r="M257" s="208"/>
      <c r="N257" s="209"/>
      <c r="O257" s="209"/>
      <c r="P257" s="209"/>
      <c r="Q257" s="209"/>
      <c r="R257" s="209"/>
      <c r="S257" s="209"/>
      <c r="T257" s="210"/>
      <c r="AT257" s="211" t="s">
        <v>157</v>
      </c>
      <c r="AU257" s="211" t="s">
        <v>81</v>
      </c>
      <c r="AV257" s="14" t="s">
        <v>81</v>
      </c>
      <c r="AW257" s="14" t="s">
        <v>33</v>
      </c>
      <c r="AX257" s="14" t="s">
        <v>77</v>
      </c>
      <c r="AY257" s="211" t="s">
        <v>147</v>
      </c>
    </row>
    <row r="258" spans="1:65" s="2" customFormat="1" ht="16.5" customHeight="1">
      <c r="A258" s="36"/>
      <c r="B258" s="37"/>
      <c r="C258" s="214" t="s">
        <v>433</v>
      </c>
      <c r="D258" s="214" t="s">
        <v>179</v>
      </c>
      <c r="E258" s="215" t="s">
        <v>412</v>
      </c>
      <c r="F258" s="216" t="s">
        <v>413</v>
      </c>
      <c r="G258" s="217" t="s">
        <v>94</v>
      </c>
      <c r="H258" s="218">
        <v>143.64699999999999</v>
      </c>
      <c r="I258" s="219"/>
      <c r="J258" s="220">
        <f>ROUND(I258*H258,2)</f>
        <v>0</v>
      </c>
      <c r="K258" s="216" t="s">
        <v>169</v>
      </c>
      <c r="L258" s="221"/>
      <c r="M258" s="222" t="s">
        <v>21</v>
      </c>
      <c r="N258" s="223" t="s">
        <v>43</v>
      </c>
      <c r="O258" s="66"/>
      <c r="P258" s="185">
        <f>O258*H258</f>
        <v>0</v>
      </c>
      <c r="Q258" s="185">
        <v>1.4999999999999999E-4</v>
      </c>
      <c r="R258" s="185">
        <f>Q258*H258</f>
        <v>2.1547049999999998E-2</v>
      </c>
      <c r="S258" s="185">
        <v>0</v>
      </c>
      <c r="T258" s="186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7" t="s">
        <v>325</v>
      </c>
      <c r="AT258" s="187" t="s">
        <v>179</v>
      </c>
      <c r="AU258" s="187" t="s">
        <v>81</v>
      </c>
      <c r="AY258" s="19" t="s">
        <v>147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9" t="s">
        <v>77</v>
      </c>
      <c r="BK258" s="188">
        <f>ROUND(I258*H258,2)</f>
        <v>0</v>
      </c>
      <c r="BL258" s="19" t="s">
        <v>237</v>
      </c>
      <c r="BM258" s="187" t="s">
        <v>414</v>
      </c>
    </row>
    <row r="259" spans="1:65" s="14" customFormat="1">
      <c r="B259" s="202"/>
      <c r="C259" s="203"/>
      <c r="D259" s="189" t="s">
        <v>157</v>
      </c>
      <c r="E259" s="204" t="s">
        <v>21</v>
      </c>
      <c r="F259" s="205" t="s">
        <v>695</v>
      </c>
      <c r="G259" s="203"/>
      <c r="H259" s="206">
        <v>143.64699999999999</v>
      </c>
      <c r="I259" s="203"/>
      <c r="J259" s="203"/>
      <c r="K259" s="203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157</v>
      </c>
      <c r="AU259" s="211" t="s">
        <v>81</v>
      </c>
      <c r="AV259" s="14" t="s">
        <v>81</v>
      </c>
      <c r="AW259" s="14" t="s">
        <v>33</v>
      </c>
      <c r="AX259" s="14" t="s">
        <v>77</v>
      </c>
      <c r="AY259" s="211" t="s">
        <v>147</v>
      </c>
    </row>
    <row r="260" spans="1:65" s="2" customFormat="1" ht="21.75" customHeight="1">
      <c r="A260" s="36"/>
      <c r="B260" s="37"/>
      <c r="C260" s="176" t="s">
        <v>436</v>
      </c>
      <c r="D260" s="176" t="s">
        <v>150</v>
      </c>
      <c r="E260" s="177" t="s">
        <v>416</v>
      </c>
      <c r="F260" s="178" t="s">
        <v>417</v>
      </c>
      <c r="G260" s="179" t="s">
        <v>94</v>
      </c>
      <c r="H260" s="180">
        <v>28.942</v>
      </c>
      <c r="I260" s="181"/>
      <c r="J260" s="182">
        <f>ROUND(I260*H260,2)</f>
        <v>0</v>
      </c>
      <c r="K260" s="178" t="s">
        <v>169</v>
      </c>
      <c r="L260" s="41"/>
      <c r="M260" s="183" t="s">
        <v>21</v>
      </c>
      <c r="N260" s="184" t="s">
        <v>43</v>
      </c>
      <c r="O260" s="66"/>
      <c r="P260" s="185">
        <f>O260*H260</f>
        <v>0</v>
      </c>
      <c r="Q260" s="185">
        <v>0</v>
      </c>
      <c r="R260" s="185">
        <f>Q260*H260</f>
        <v>0</v>
      </c>
      <c r="S260" s="185">
        <v>2E-3</v>
      </c>
      <c r="T260" s="186">
        <f>S260*H260</f>
        <v>5.7884000000000005E-2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7" t="s">
        <v>237</v>
      </c>
      <c r="AT260" s="187" t="s">
        <v>150</v>
      </c>
      <c r="AU260" s="187" t="s">
        <v>81</v>
      </c>
      <c r="AY260" s="19" t="s">
        <v>147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19" t="s">
        <v>77</v>
      </c>
      <c r="BK260" s="188">
        <f>ROUND(I260*H260,2)</f>
        <v>0</v>
      </c>
      <c r="BL260" s="19" t="s">
        <v>237</v>
      </c>
      <c r="BM260" s="187" t="s">
        <v>418</v>
      </c>
    </row>
    <row r="261" spans="1:65" s="2" customFormat="1">
      <c r="A261" s="36"/>
      <c r="B261" s="37"/>
      <c r="C261" s="38"/>
      <c r="D261" s="212" t="s">
        <v>171</v>
      </c>
      <c r="E261" s="38"/>
      <c r="F261" s="213" t="s">
        <v>419</v>
      </c>
      <c r="G261" s="38"/>
      <c r="H261" s="38"/>
      <c r="I261" s="38"/>
      <c r="J261" s="38"/>
      <c r="K261" s="38"/>
      <c r="L261" s="41"/>
      <c r="M261" s="191"/>
      <c r="N261" s="192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171</v>
      </c>
      <c r="AU261" s="19" t="s">
        <v>81</v>
      </c>
    </row>
    <row r="262" spans="1:65" s="14" customFormat="1">
      <c r="B262" s="202"/>
      <c r="C262" s="203"/>
      <c r="D262" s="189" t="s">
        <v>157</v>
      </c>
      <c r="E262" s="204" t="s">
        <v>21</v>
      </c>
      <c r="F262" s="205" t="s">
        <v>663</v>
      </c>
      <c r="G262" s="203"/>
      <c r="H262" s="206">
        <v>28.942</v>
      </c>
      <c r="I262" s="203"/>
      <c r="J262" s="203"/>
      <c r="K262" s="203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157</v>
      </c>
      <c r="AU262" s="211" t="s">
        <v>81</v>
      </c>
      <c r="AV262" s="14" t="s">
        <v>81</v>
      </c>
      <c r="AW262" s="14" t="s">
        <v>33</v>
      </c>
      <c r="AX262" s="14" t="s">
        <v>77</v>
      </c>
      <c r="AY262" s="211" t="s">
        <v>147</v>
      </c>
    </row>
    <row r="263" spans="1:65" s="2" customFormat="1" ht="24.2" customHeight="1">
      <c r="A263" s="36"/>
      <c r="B263" s="37"/>
      <c r="C263" s="176" t="s">
        <v>441</v>
      </c>
      <c r="D263" s="176" t="s">
        <v>150</v>
      </c>
      <c r="E263" s="177" t="s">
        <v>421</v>
      </c>
      <c r="F263" s="178" t="s">
        <v>422</v>
      </c>
      <c r="G263" s="179" t="s">
        <v>94</v>
      </c>
      <c r="H263" s="180">
        <v>28.942</v>
      </c>
      <c r="I263" s="181"/>
      <c r="J263" s="182">
        <f>ROUND(I263*H263,2)</f>
        <v>0</v>
      </c>
      <c r="K263" s="178" t="s">
        <v>169</v>
      </c>
      <c r="L263" s="41"/>
      <c r="M263" s="183" t="s">
        <v>21</v>
      </c>
      <c r="N263" s="184" t="s">
        <v>43</v>
      </c>
      <c r="O263" s="66"/>
      <c r="P263" s="185">
        <f>O263*H263</f>
        <v>0</v>
      </c>
      <c r="Q263" s="185">
        <v>0</v>
      </c>
      <c r="R263" s="185">
        <f>Q263*H263</f>
        <v>0</v>
      </c>
      <c r="S263" s="185">
        <v>0</v>
      </c>
      <c r="T263" s="18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7" t="s">
        <v>237</v>
      </c>
      <c r="AT263" s="187" t="s">
        <v>150</v>
      </c>
      <c r="AU263" s="187" t="s">
        <v>81</v>
      </c>
      <c r="AY263" s="19" t="s">
        <v>147</v>
      </c>
      <c r="BE263" s="188">
        <f>IF(N263="základní",J263,0)</f>
        <v>0</v>
      </c>
      <c r="BF263" s="188">
        <f>IF(N263="snížená",J263,0)</f>
        <v>0</v>
      </c>
      <c r="BG263" s="188">
        <f>IF(N263="zákl. přenesená",J263,0)</f>
        <v>0</v>
      </c>
      <c r="BH263" s="188">
        <f>IF(N263="sníž. přenesená",J263,0)</f>
        <v>0</v>
      </c>
      <c r="BI263" s="188">
        <f>IF(N263="nulová",J263,0)</f>
        <v>0</v>
      </c>
      <c r="BJ263" s="19" t="s">
        <v>77</v>
      </c>
      <c r="BK263" s="188">
        <f>ROUND(I263*H263,2)</f>
        <v>0</v>
      </c>
      <c r="BL263" s="19" t="s">
        <v>237</v>
      </c>
      <c r="BM263" s="187" t="s">
        <v>423</v>
      </c>
    </row>
    <row r="264" spans="1:65" s="2" customFormat="1">
      <c r="A264" s="36"/>
      <c r="B264" s="37"/>
      <c r="C264" s="38"/>
      <c r="D264" s="212" t="s">
        <v>171</v>
      </c>
      <c r="E264" s="38"/>
      <c r="F264" s="213" t="s">
        <v>424</v>
      </c>
      <c r="G264" s="38"/>
      <c r="H264" s="38"/>
      <c r="I264" s="38"/>
      <c r="J264" s="38"/>
      <c r="K264" s="38"/>
      <c r="L264" s="41"/>
      <c r="M264" s="191"/>
      <c r="N264" s="192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171</v>
      </c>
      <c r="AU264" s="19" t="s">
        <v>81</v>
      </c>
    </row>
    <row r="265" spans="1:65" s="14" customFormat="1">
      <c r="B265" s="202"/>
      <c r="C265" s="203"/>
      <c r="D265" s="189" t="s">
        <v>157</v>
      </c>
      <c r="E265" s="204" t="s">
        <v>21</v>
      </c>
      <c r="F265" s="205" t="s">
        <v>663</v>
      </c>
      <c r="G265" s="203"/>
      <c r="H265" s="206">
        <v>28.942</v>
      </c>
      <c r="I265" s="203"/>
      <c r="J265" s="203"/>
      <c r="K265" s="203"/>
      <c r="L265" s="207"/>
      <c r="M265" s="208"/>
      <c r="N265" s="209"/>
      <c r="O265" s="209"/>
      <c r="P265" s="209"/>
      <c r="Q265" s="209"/>
      <c r="R265" s="209"/>
      <c r="S265" s="209"/>
      <c r="T265" s="210"/>
      <c r="AT265" s="211" t="s">
        <v>157</v>
      </c>
      <c r="AU265" s="211" t="s">
        <v>81</v>
      </c>
      <c r="AV265" s="14" t="s">
        <v>81</v>
      </c>
      <c r="AW265" s="14" t="s">
        <v>33</v>
      </c>
      <c r="AX265" s="14" t="s">
        <v>77</v>
      </c>
      <c r="AY265" s="211" t="s">
        <v>147</v>
      </c>
    </row>
    <row r="266" spans="1:65" s="2" customFormat="1" ht="16.5" customHeight="1">
      <c r="A266" s="36"/>
      <c r="B266" s="37"/>
      <c r="C266" s="214" t="s">
        <v>451</v>
      </c>
      <c r="D266" s="214" t="s">
        <v>179</v>
      </c>
      <c r="E266" s="215" t="s">
        <v>370</v>
      </c>
      <c r="F266" s="216" t="s">
        <v>371</v>
      </c>
      <c r="G266" s="217" t="s">
        <v>372</v>
      </c>
      <c r="H266" s="218">
        <v>11.577</v>
      </c>
      <c r="I266" s="219"/>
      <c r="J266" s="220">
        <f>ROUND(I266*H266,2)</f>
        <v>0</v>
      </c>
      <c r="K266" s="216" t="s">
        <v>169</v>
      </c>
      <c r="L266" s="221"/>
      <c r="M266" s="222" t="s">
        <v>21</v>
      </c>
      <c r="N266" s="223" t="s">
        <v>43</v>
      </c>
      <c r="O266" s="66"/>
      <c r="P266" s="185">
        <f>O266*H266</f>
        <v>0</v>
      </c>
      <c r="Q266" s="185">
        <v>1E-3</v>
      </c>
      <c r="R266" s="185">
        <f>Q266*H266</f>
        <v>1.1577E-2</v>
      </c>
      <c r="S266" s="185">
        <v>0</v>
      </c>
      <c r="T266" s="186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7" t="s">
        <v>325</v>
      </c>
      <c r="AT266" s="187" t="s">
        <v>179</v>
      </c>
      <c r="AU266" s="187" t="s">
        <v>81</v>
      </c>
      <c r="AY266" s="19" t="s">
        <v>147</v>
      </c>
      <c r="BE266" s="188">
        <f>IF(N266="základní",J266,0)</f>
        <v>0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19" t="s">
        <v>77</v>
      </c>
      <c r="BK266" s="188">
        <f>ROUND(I266*H266,2)</f>
        <v>0</v>
      </c>
      <c r="BL266" s="19" t="s">
        <v>237</v>
      </c>
      <c r="BM266" s="187" t="s">
        <v>426</v>
      </c>
    </row>
    <row r="267" spans="1:65" s="14" customFormat="1">
      <c r="B267" s="202"/>
      <c r="C267" s="203"/>
      <c r="D267" s="189" t="s">
        <v>157</v>
      </c>
      <c r="E267" s="204" t="s">
        <v>21</v>
      </c>
      <c r="F267" s="205" t="s">
        <v>696</v>
      </c>
      <c r="G267" s="203"/>
      <c r="H267" s="206">
        <v>11.577</v>
      </c>
      <c r="I267" s="203"/>
      <c r="J267" s="203"/>
      <c r="K267" s="203"/>
      <c r="L267" s="207"/>
      <c r="M267" s="208"/>
      <c r="N267" s="209"/>
      <c r="O267" s="209"/>
      <c r="P267" s="209"/>
      <c r="Q267" s="209"/>
      <c r="R267" s="209"/>
      <c r="S267" s="209"/>
      <c r="T267" s="210"/>
      <c r="AT267" s="211" t="s">
        <v>157</v>
      </c>
      <c r="AU267" s="211" t="s">
        <v>81</v>
      </c>
      <c r="AV267" s="14" t="s">
        <v>81</v>
      </c>
      <c r="AW267" s="14" t="s">
        <v>33</v>
      </c>
      <c r="AX267" s="14" t="s">
        <v>77</v>
      </c>
      <c r="AY267" s="211" t="s">
        <v>147</v>
      </c>
    </row>
    <row r="268" spans="1:65" s="2" customFormat="1" ht="24.2" customHeight="1">
      <c r="A268" s="36"/>
      <c r="B268" s="37"/>
      <c r="C268" s="176" t="s">
        <v>457</v>
      </c>
      <c r="D268" s="176" t="s">
        <v>150</v>
      </c>
      <c r="E268" s="177" t="s">
        <v>442</v>
      </c>
      <c r="F268" s="178" t="s">
        <v>443</v>
      </c>
      <c r="G268" s="179" t="s">
        <v>94</v>
      </c>
      <c r="H268" s="180">
        <v>28.942</v>
      </c>
      <c r="I268" s="181"/>
      <c r="J268" s="182">
        <f>ROUND(I268*H268,2)</f>
        <v>0</v>
      </c>
      <c r="K268" s="178" t="s">
        <v>169</v>
      </c>
      <c r="L268" s="41"/>
      <c r="M268" s="183" t="s">
        <v>21</v>
      </c>
      <c r="N268" s="184" t="s">
        <v>43</v>
      </c>
      <c r="O268" s="66"/>
      <c r="P268" s="185">
        <f>O268*H268</f>
        <v>0</v>
      </c>
      <c r="Q268" s="185">
        <v>0</v>
      </c>
      <c r="R268" s="185">
        <f>Q268*H268</f>
        <v>0</v>
      </c>
      <c r="S268" s="185">
        <v>1.6500000000000001E-2</v>
      </c>
      <c r="T268" s="186">
        <f>S268*H268</f>
        <v>0.47754300000000005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7" t="s">
        <v>237</v>
      </c>
      <c r="AT268" s="187" t="s">
        <v>150</v>
      </c>
      <c r="AU268" s="187" t="s">
        <v>81</v>
      </c>
      <c r="AY268" s="19" t="s">
        <v>147</v>
      </c>
      <c r="BE268" s="188">
        <f>IF(N268="základní",J268,0)</f>
        <v>0</v>
      </c>
      <c r="BF268" s="188">
        <f>IF(N268="snížená",J268,0)</f>
        <v>0</v>
      </c>
      <c r="BG268" s="188">
        <f>IF(N268="zákl. přenesená",J268,0)</f>
        <v>0</v>
      </c>
      <c r="BH268" s="188">
        <f>IF(N268="sníž. přenesená",J268,0)</f>
        <v>0</v>
      </c>
      <c r="BI268" s="188">
        <f>IF(N268="nulová",J268,0)</f>
        <v>0</v>
      </c>
      <c r="BJ268" s="19" t="s">
        <v>77</v>
      </c>
      <c r="BK268" s="188">
        <f>ROUND(I268*H268,2)</f>
        <v>0</v>
      </c>
      <c r="BL268" s="19" t="s">
        <v>237</v>
      </c>
      <c r="BM268" s="187" t="s">
        <v>444</v>
      </c>
    </row>
    <row r="269" spans="1:65" s="2" customFormat="1">
      <c r="A269" s="36"/>
      <c r="B269" s="37"/>
      <c r="C269" s="38"/>
      <c r="D269" s="212" t="s">
        <v>171</v>
      </c>
      <c r="E269" s="38"/>
      <c r="F269" s="213" t="s">
        <v>445</v>
      </c>
      <c r="G269" s="38"/>
      <c r="H269" s="38"/>
      <c r="I269" s="38"/>
      <c r="J269" s="38"/>
      <c r="K269" s="38"/>
      <c r="L269" s="41"/>
      <c r="M269" s="191"/>
      <c r="N269" s="192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171</v>
      </c>
      <c r="AU269" s="19" t="s">
        <v>81</v>
      </c>
    </row>
    <row r="270" spans="1:65" s="14" customFormat="1">
      <c r="B270" s="202"/>
      <c r="C270" s="203"/>
      <c r="D270" s="189" t="s">
        <v>157</v>
      </c>
      <c r="E270" s="204" t="s">
        <v>21</v>
      </c>
      <c r="F270" s="205" t="s">
        <v>697</v>
      </c>
      <c r="G270" s="203"/>
      <c r="H270" s="206">
        <v>19.524999999999999</v>
      </c>
      <c r="I270" s="203"/>
      <c r="J270" s="203"/>
      <c r="K270" s="203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157</v>
      </c>
      <c r="AU270" s="211" t="s">
        <v>81</v>
      </c>
      <c r="AV270" s="14" t="s">
        <v>81</v>
      </c>
      <c r="AW270" s="14" t="s">
        <v>33</v>
      </c>
      <c r="AX270" s="14" t="s">
        <v>72</v>
      </c>
      <c r="AY270" s="211" t="s">
        <v>147</v>
      </c>
    </row>
    <row r="271" spans="1:65" s="14" customFormat="1">
      <c r="B271" s="202"/>
      <c r="C271" s="203"/>
      <c r="D271" s="189" t="s">
        <v>157</v>
      </c>
      <c r="E271" s="204" t="s">
        <v>21</v>
      </c>
      <c r="F271" s="205" t="s">
        <v>698</v>
      </c>
      <c r="G271" s="203"/>
      <c r="H271" s="206">
        <v>1.474</v>
      </c>
      <c r="I271" s="203"/>
      <c r="J271" s="203"/>
      <c r="K271" s="203"/>
      <c r="L271" s="207"/>
      <c r="M271" s="208"/>
      <c r="N271" s="209"/>
      <c r="O271" s="209"/>
      <c r="P271" s="209"/>
      <c r="Q271" s="209"/>
      <c r="R271" s="209"/>
      <c r="S271" s="209"/>
      <c r="T271" s="210"/>
      <c r="AT271" s="211" t="s">
        <v>157</v>
      </c>
      <c r="AU271" s="211" t="s">
        <v>81</v>
      </c>
      <c r="AV271" s="14" t="s">
        <v>81</v>
      </c>
      <c r="AW271" s="14" t="s">
        <v>33</v>
      </c>
      <c r="AX271" s="14" t="s">
        <v>72</v>
      </c>
      <c r="AY271" s="211" t="s">
        <v>147</v>
      </c>
    </row>
    <row r="272" spans="1:65" s="13" customFormat="1">
      <c r="B272" s="193"/>
      <c r="C272" s="194"/>
      <c r="D272" s="189" t="s">
        <v>157</v>
      </c>
      <c r="E272" s="195" t="s">
        <v>21</v>
      </c>
      <c r="F272" s="196" t="s">
        <v>598</v>
      </c>
      <c r="G272" s="194"/>
      <c r="H272" s="195" t="s">
        <v>21</v>
      </c>
      <c r="I272" s="194"/>
      <c r="J272" s="194"/>
      <c r="K272" s="194"/>
      <c r="L272" s="197"/>
      <c r="M272" s="198"/>
      <c r="N272" s="199"/>
      <c r="O272" s="199"/>
      <c r="P272" s="199"/>
      <c r="Q272" s="199"/>
      <c r="R272" s="199"/>
      <c r="S272" s="199"/>
      <c r="T272" s="200"/>
      <c r="AT272" s="201" t="s">
        <v>157</v>
      </c>
      <c r="AU272" s="201" t="s">
        <v>81</v>
      </c>
      <c r="AV272" s="13" t="s">
        <v>77</v>
      </c>
      <c r="AW272" s="13" t="s">
        <v>33</v>
      </c>
      <c r="AX272" s="13" t="s">
        <v>72</v>
      </c>
      <c r="AY272" s="201" t="s">
        <v>147</v>
      </c>
    </row>
    <row r="273" spans="1:65" s="14" customFormat="1">
      <c r="B273" s="202"/>
      <c r="C273" s="203"/>
      <c r="D273" s="189" t="s">
        <v>157</v>
      </c>
      <c r="E273" s="204" t="s">
        <v>21</v>
      </c>
      <c r="F273" s="205" t="s">
        <v>599</v>
      </c>
      <c r="G273" s="203"/>
      <c r="H273" s="206">
        <v>5.1479999999999997</v>
      </c>
      <c r="I273" s="203"/>
      <c r="J273" s="203"/>
      <c r="K273" s="203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157</v>
      </c>
      <c r="AU273" s="211" t="s">
        <v>81</v>
      </c>
      <c r="AV273" s="14" t="s">
        <v>81</v>
      </c>
      <c r="AW273" s="14" t="s">
        <v>33</v>
      </c>
      <c r="AX273" s="14" t="s">
        <v>72</v>
      </c>
      <c r="AY273" s="211" t="s">
        <v>147</v>
      </c>
    </row>
    <row r="274" spans="1:65" s="14" customFormat="1">
      <c r="B274" s="202"/>
      <c r="C274" s="203"/>
      <c r="D274" s="189" t="s">
        <v>157</v>
      </c>
      <c r="E274" s="204" t="s">
        <v>21</v>
      </c>
      <c r="F274" s="205" t="s">
        <v>600</v>
      </c>
      <c r="G274" s="203"/>
      <c r="H274" s="206">
        <v>2.7949999999999999</v>
      </c>
      <c r="I274" s="203"/>
      <c r="J274" s="203"/>
      <c r="K274" s="203"/>
      <c r="L274" s="207"/>
      <c r="M274" s="208"/>
      <c r="N274" s="209"/>
      <c r="O274" s="209"/>
      <c r="P274" s="209"/>
      <c r="Q274" s="209"/>
      <c r="R274" s="209"/>
      <c r="S274" s="209"/>
      <c r="T274" s="210"/>
      <c r="AT274" s="211" t="s">
        <v>157</v>
      </c>
      <c r="AU274" s="211" t="s">
        <v>81</v>
      </c>
      <c r="AV274" s="14" t="s">
        <v>81</v>
      </c>
      <c r="AW274" s="14" t="s">
        <v>33</v>
      </c>
      <c r="AX274" s="14" t="s">
        <v>72</v>
      </c>
      <c r="AY274" s="211" t="s">
        <v>147</v>
      </c>
    </row>
    <row r="275" spans="1:65" s="16" customFormat="1">
      <c r="B275" s="234"/>
      <c r="C275" s="235"/>
      <c r="D275" s="189" t="s">
        <v>157</v>
      </c>
      <c r="E275" s="236" t="s">
        <v>663</v>
      </c>
      <c r="F275" s="237" t="s">
        <v>390</v>
      </c>
      <c r="G275" s="235"/>
      <c r="H275" s="238">
        <v>28.942</v>
      </c>
      <c r="I275" s="235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157</v>
      </c>
      <c r="AU275" s="243" t="s">
        <v>81</v>
      </c>
      <c r="AV275" s="16" t="s">
        <v>84</v>
      </c>
      <c r="AW275" s="16" t="s">
        <v>33</v>
      </c>
      <c r="AX275" s="16" t="s">
        <v>72</v>
      </c>
      <c r="AY275" s="243" t="s">
        <v>147</v>
      </c>
    </row>
    <row r="276" spans="1:65" s="15" customFormat="1">
      <c r="B276" s="224"/>
      <c r="C276" s="225"/>
      <c r="D276" s="189" t="s">
        <v>157</v>
      </c>
      <c r="E276" s="226" t="s">
        <v>21</v>
      </c>
      <c r="F276" s="227" t="s">
        <v>208</v>
      </c>
      <c r="G276" s="225"/>
      <c r="H276" s="228">
        <v>28.942</v>
      </c>
      <c r="I276" s="225"/>
      <c r="J276" s="225"/>
      <c r="K276" s="225"/>
      <c r="L276" s="229"/>
      <c r="M276" s="230"/>
      <c r="N276" s="231"/>
      <c r="O276" s="231"/>
      <c r="P276" s="231"/>
      <c r="Q276" s="231"/>
      <c r="R276" s="231"/>
      <c r="S276" s="231"/>
      <c r="T276" s="232"/>
      <c r="AT276" s="233" t="s">
        <v>157</v>
      </c>
      <c r="AU276" s="233" t="s">
        <v>81</v>
      </c>
      <c r="AV276" s="15" t="s">
        <v>153</v>
      </c>
      <c r="AW276" s="15" t="s">
        <v>33</v>
      </c>
      <c r="AX276" s="15" t="s">
        <v>77</v>
      </c>
      <c r="AY276" s="233" t="s">
        <v>147</v>
      </c>
    </row>
    <row r="277" spans="1:65" s="2" customFormat="1" ht="24.2" customHeight="1">
      <c r="A277" s="36"/>
      <c r="B277" s="37"/>
      <c r="C277" s="176" t="s">
        <v>459</v>
      </c>
      <c r="D277" s="176" t="s">
        <v>150</v>
      </c>
      <c r="E277" s="177" t="s">
        <v>452</v>
      </c>
      <c r="F277" s="178" t="s">
        <v>453</v>
      </c>
      <c r="G277" s="179" t="s">
        <v>94</v>
      </c>
      <c r="H277" s="180">
        <v>57.884</v>
      </c>
      <c r="I277" s="181"/>
      <c r="J277" s="182">
        <f>ROUND(I277*H277,2)</f>
        <v>0</v>
      </c>
      <c r="K277" s="178" t="s">
        <v>169</v>
      </c>
      <c r="L277" s="41"/>
      <c r="M277" s="183" t="s">
        <v>21</v>
      </c>
      <c r="N277" s="184" t="s">
        <v>43</v>
      </c>
      <c r="O277" s="66"/>
      <c r="P277" s="185">
        <f>O277*H277</f>
        <v>0</v>
      </c>
      <c r="Q277" s="185">
        <v>9.3999999999999997E-4</v>
      </c>
      <c r="R277" s="185">
        <f>Q277*H277</f>
        <v>5.4410960000000001E-2</v>
      </c>
      <c r="S277" s="185">
        <v>0</v>
      </c>
      <c r="T277" s="18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7" t="s">
        <v>237</v>
      </c>
      <c r="AT277" s="187" t="s">
        <v>150</v>
      </c>
      <c r="AU277" s="187" t="s">
        <v>81</v>
      </c>
      <c r="AY277" s="19" t="s">
        <v>147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9" t="s">
        <v>77</v>
      </c>
      <c r="BK277" s="188">
        <f>ROUND(I277*H277,2)</f>
        <v>0</v>
      </c>
      <c r="BL277" s="19" t="s">
        <v>237</v>
      </c>
      <c r="BM277" s="187" t="s">
        <v>454</v>
      </c>
    </row>
    <row r="278" spans="1:65" s="2" customFormat="1">
      <c r="A278" s="36"/>
      <c r="B278" s="37"/>
      <c r="C278" s="38"/>
      <c r="D278" s="212" t="s">
        <v>171</v>
      </c>
      <c r="E278" s="38"/>
      <c r="F278" s="213" t="s">
        <v>455</v>
      </c>
      <c r="G278" s="38"/>
      <c r="H278" s="38"/>
      <c r="I278" s="38"/>
      <c r="J278" s="38"/>
      <c r="K278" s="38"/>
      <c r="L278" s="41"/>
      <c r="M278" s="191"/>
      <c r="N278" s="192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171</v>
      </c>
      <c r="AU278" s="19" t="s">
        <v>81</v>
      </c>
    </row>
    <row r="279" spans="1:65" s="13" customFormat="1">
      <c r="B279" s="193"/>
      <c r="C279" s="194"/>
      <c r="D279" s="189" t="s">
        <v>157</v>
      </c>
      <c r="E279" s="195" t="s">
        <v>21</v>
      </c>
      <c r="F279" s="196" t="s">
        <v>601</v>
      </c>
      <c r="G279" s="194"/>
      <c r="H279" s="195" t="s">
        <v>21</v>
      </c>
      <c r="I279" s="194"/>
      <c r="J279" s="194"/>
      <c r="K279" s="194"/>
      <c r="L279" s="197"/>
      <c r="M279" s="198"/>
      <c r="N279" s="199"/>
      <c r="O279" s="199"/>
      <c r="P279" s="199"/>
      <c r="Q279" s="199"/>
      <c r="R279" s="199"/>
      <c r="S279" s="199"/>
      <c r="T279" s="200"/>
      <c r="AT279" s="201" t="s">
        <v>157</v>
      </c>
      <c r="AU279" s="201" t="s">
        <v>81</v>
      </c>
      <c r="AV279" s="13" t="s">
        <v>77</v>
      </c>
      <c r="AW279" s="13" t="s">
        <v>33</v>
      </c>
      <c r="AX279" s="13" t="s">
        <v>72</v>
      </c>
      <c r="AY279" s="201" t="s">
        <v>147</v>
      </c>
    </row>
    <row r="280" spans="1:65" s="14" customFormat="1">
      <c r="B280" s="202"/>
      <c r="C280" s="203"/>
      <c r="D280" s="189" t="s">
        <v>157</v>
      </c>
      <c r="E280" s="204" t="s">
        <v>21</v>
      </c>
      <c r="F280" s="205" t="s">
        <v>699</v>
      </c>
      <c r="G280" s="203"/>
      <c r="H280" s="206">
        <v>57.884</v>
      </c>
      <c r="I280" s="203"/>
      <c r="J280" s="203"/>
      <c r="K280" s="203"/>
      <c r="L280" s="207"/>
      <c r="M280" s="208"/>
      <c r="N280" s="209"/>
      <c r="O280" s="209"/>
      <c r="P280" s="209"/>
      <c r="Q280" s="209"/>
      <c r="R280" s="209"/>
      <c r="S280" s="209"/>
      <c r="T280" s="210"/>
      <c r="AT280" s="211" t="s">
        <v>157</v>
      </c>
      <c r="AU280" s="211" t="s">
        <v>81</v>
      </c>
      <c r="AV280" s="14" t="s">
        <v>81</v>
      </c>
      <c r="AW280" s="14" t="s">
        <v>33</v>
      </c>
      <c r="AX280" s="14" t="s">
        <v>77</v>
      </c>
      <c r="AY280" s="211" t="s">
        <v>147</v>
      </c>
    </row>
    <row r="281" spans="1:65" s="2" customFormat="1" ht="24.2" customHeight="1">
      <c r="A281" s="36"/>
      <c r="B281" s="37"/>
      <c r="C281" s="214" t="s">
        <v>461</v>
      </c>
      <c r="D281" s="214" t="s">
        <v>179</v>
      </c>
      <c r="E281" s="215" t="s">
        <v>398</v>
      </c>
      <c r="F281" s="216" t="s">
        <v>399</v>
      </c>
      <c r="G281" s="217" t="s">
        <v>94</v>
      </c>
      <c r="H281" s="218">
        <v>34.729999999999997</v>
      </c>
      <c r="I281" s="219"/>
      <c r="J281" s="220">
        <f>ROUND(I281*H281,2)</f>
        <v>0</v>
      </c>
      <c r="K281" s="216" t="s">
        <v>169</v>
      </c>
      <c r="L281" s="221"/>
      <c r="M281" s="222" t="s">
        <v>21</v>
      </c>
      <c r="N281" s="223" t="s">
        <v>43</v>
      </c>
      <c r="O281" s="66"/>
      <c r="P281" s="185">
        <f>O281*H281</f>
        <v>0</v>
      </c>
      <c r="Q281" s="185">
        <v>5.4000000000000003E-3</v>
      </c>
      <c r="R281" s="185">
        <f>Q281*H281</f>
        <v>0.18754199999999999</v>
      </c>
      <c r="S281" s="185">
        <v>0</v>
      </c>
      <c r="T281" s="186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7" t="s">
        <v>325</v>
      </c>
      <c r="AT281" s="187" t="s">
        <v>179</v>
      </c>
      <c r="AU281" s="187" t="s">
        <v>81</v>
      </c>
      <c r="AY281" s="19" t="s">
        <v>147</v>
      </c>
      <c r="BE281" s="188">
        <f>IF(N281="základní",J281,0)</f>
        <v>0</v>
      </c>
      <c r="BF281" s="188">
        <f>IF(N281="snížená",J281,0)</f>
        <v>0</v>
      </c>
      <c r="BG281" s="188">
        <f>IF(N281="zákl. přenesená",J281,0)</f>
        <v>0</v>
      </c>
      <c r="BH281" s="188">
        <f>IF(N281="sníž. přenesená",J281,0)</f>
        <v>0</v>
      </c>
      <c r="BI281" s="188">
        <f>IF(N281="nulová",J281,0)</f>
        <v>0</v>
      </c>
      <c r="BJ281" s="19" t="s">
        <v>77</v>
      </c>
      <c r="BK281" s="188">
        <f>ROUND(I281*H281,2)</f>
        <v>0</v>
      </c>
      <c r="BL281" s="19" t="s">
        <v>237</v>
      </c>
      <c r="BM281" s="187" t="s">
        <v>603</v>
      </c>
    </row>
    <row r="282" spans="1:65" s="14" customFormat="1">
      <c r="B282" s="202"/>
      <c r="C282" s="203"/>
      <c r="D282" s="189" t="s">
        <v>157</v>
      </c>
      <c r="E282" s="204" t="s">
        <v>21</v>
      </c>
      <c r="F282" s="205" t="s">
        <v>700</v>
      </c>
      <c r="G282" s="203"/>
      <c r="H282" s="206">
        <v>34.729999999999997</v>
      </c>
      <c r="I282" s="203"/>
      <c r="J282" s="203"/>
      <c r="K282" s="203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157</v>
      </c>
      <c r="AU282" s="211" t="s">
        <v>81</v>
      </c>
      <c r="AV282" s="14" t="s">
        <v>81</v>
      </c>
      <c r="AW282" s="14" t="s">
        <v>33</v>
      </c>
      <c r="AX282" s="14" t="s">
        <v>77</v>
      </c>
      <c r="AY282" s="211" t="s">
        <v>147</v>
      </c>
    </row>
    <row r="283" spans="1:65" s="2" customFormat="1" ht="24.2" customHeight="1">
      <c r="A283" s="36"/>
      <c r="B283" s="37"/>
      <c r="C283" s="214" t="s">
        <v>466</v>
      </c>
      <c r="D283" s="214" t="s">
        <v>179</v>
      </c>
      <c r="E283" s="215" t="s">
        <v>403</v>
      </c>
      <c r="F283" s="216" t="s">
        <v>404</v>
      </c>
      <c r="G283" s="217" t="s">
        <v>94</v>
      </c>
      <c r="H283" s="218">
        <v>34.729999999999997</v>
      </c>
      <c r="I283" s="219"/>
      <c r="J283" s="220">
        <f>ROUND(I283*H283,2)</f>
        <v>0</v>
      </c>
      <c r="K283" s="216" t="s">
        <v>169</v>
      </c>
      <c r="L283" s="221"/>
      <c r="M283" s="222" t="s">
        <v>21</v>
      </c>
      <c r="N283" s="223" t="s">
        <v>43</v>
      </c>
      <c r="O283" s="66"/>
      <c r="P283" s="185">
        <f>O283*H283</f>
        <v>0</v>
      </c>
      <c r="Q283" s="185">
        <v>4.7999999999999996E-3</v>
      </c>
      <c r="R283" s="185">
        <f>Q283*H283</f>
        <v>0.16670399999999996</v>
      </c>
      <c r="S283" s="185">
        <v>0</v>
      </c>
      <c r="T283" s="186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7" t="s">
        <v>325</v>
      </c>
      <c r="AT283" s="187" t="s">
        <v>179</v>
      </c>
      <c r="AU283" s="187" t="s">
        <v>81</v>
      </c>
      <c r="AY283" s="19" t="s">
        <v>147</v>
      </c>
      <c r="BE283" s="188">
        <f>IF(N283="základní",J283,0)</f>
        <v>0</v>
      </c>
      <c r="BF283" s="188">
        <f>IF(N283="snížená",J283,0)</f>
        <v>0</v>
      </c>
      <c r="BG283" s="188">
        <f>IF(N283="zákl. přenesená",J283,0)</f>
        <v>0</v>
      </c>
      <c r="BH283" s="188">
        <f>IF(N283="sníž. přenesená",J283,0)</f>
        <v>0</v>
      </c>
      <c r="BI283" s="188">
        <f>IF(N283="nulová",J283,0)</f>
        <v>0</v>
      </c>
      <c r="BJ283" s="19" t="s">
        <v>77</v>
      </c>
      <c r="BK283" s="188">
        <f>ROUND(I283*H283,2)</f>
        <v>0</v>
      </c>
      <c r="BL283" s="19" t="s">
        <v>237</v>
      </c>
      <c r="BM283" s="187" t="s">
        <v>460</v>
      </c>
    </row>
    <row r="284" spans="1:65" s="14" customFormat="1">
      <c r="B284" s="202"/>
      <c r="C284" s="203"/>
      <c r="D284" s="189" t="s">
        <v>157</v>
      </c>
      <c r="E284" s="204" t="s">
        <v>21</v>
      </c>
      <c r="F284" s="205" t="s">
        <v>700</v>
      </c>
      <c r="G284" s="203"/>
      <c r="H284" s="206">
        <v>34.729999999999997</v>
      </c>
      <c r="I284" s="203"/>
      <c r="J284" s="203"/>
      <c r="K284" s="203"/>
      <c r="L284" s="207"/>
      <c r="M284" s="208"/>
      <c r="N284" s="209"/>
      <c r="O284" s="209"/>
      <c r="P284" s="209"/>
      <c r="Q284" s="209"/>
      <c r="R284" s="209"/>
      <c r="S284" s="209"/>
      <c r="T284" s="210"/>
      <c r="AT284" s="211" t="s">
        <v>157</v>
      </c>
      <c r="AU284" s="211" t="s">
        <v>81</v>
      </c>
      <c r="AV284" s="14" t="s">
        <v>81</v>
      </c>
      <c r="AW284" s="14" t="s">
        <v>33</v>
      </c>
      <c r="AX284" s="14" t="s">
        <v>77</v>
      </c>
      <c r="AY284" s="211" t="s">
        <v>147</v>
      </c>
    </row>
    <row r="285" spans="1:65" s="2" customFormat="1" ht="24.2" customHeight="1">
      <c r="A285" s="36"/>
      <c r="B285" s="37"/>
      <c r="C285" s="176" t="s">
        <v>472</v>
      </c>
      <c r="D285" s="176" t="s">
        <v>150</v>
      </c>
      <c r="E285" s="177" t="s">
        <v>701</v>
      </c>
      <c r="F285" s="178" t="s">
        <v>702</v>
      </c>
      <c r="G285" s="179" t="s">
        <v>94</v>
      </c>
      <c r="H285" s="180">
        <v>28.942</v>
      </c>
      <c r="I285" s="181"/>
      <c r="J285" s="182">
        <f>ROUND(I285*H285,2)</f>
        <v>0</v>
      </c>
      <c r="K285" s="178" t="s">
        <v>169</v>
      </c>
      <c r="L285" s="41"/>
      <c r="M285" s="183" t="s">
        <v>21</v>
      </c>
      <c r="N285" s="184" t="s">
        <v>43</v>
      </c>
      <c r="O285" s="66"/>
      <c r="P285" s="185">
        <f>O285*H285</f>
        <v>0</v>
      </c>
      <c r="Q285" s="185">
        <v>0</v>
      </c>
      <c r="R285" s="185">
        <f>Q285*H285</f>
        <v>0</v>
      </c>
      <c r="S285" s="185">
        <v>3.2000000000000002E-3</v>
      </c>
      <c r="T285" s="186">
        <f>S285*H285</f>
        <v>9.26144E-2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7" t="s">
        <v>237</v>
      </c>
      <c r="AT285" s="187" t="s">
        <v>150</v>
      </c>
      <c r="AU285" s="187" t="s">
        <v>81</v>
      </c>
      <c r="AY285" s="19" t="s">
        <v>147</v>
      </c>
      <c r="BE285" s="188">
        <f>IF(N285="základní",J285,0)</f>
        <v>0</v>
      </c>
      <c r="BF285" s="188">
        <f>IF(N285="snížená",J285,0)</f>
        <v>0</v>
      </c>
      <c r="BG285" s="188">
        <f>IF(N285="zákl. přenesená",J285,0)</f>
        <v>0</v>
      </c>
      <c r="BH285" s="188">
        <f>IF(N285="sníž. přenesená",J285,0)</f>
        <v>0</v>
      </c>
      <c r="BI285" s="188">
        <f>IF(N285="nulová",J285,0)</f>
        <v>0</v>
      </c>
      <c r="BJ285" s="19" t="s">
        <v>77</v>
      </c>
      <c r="BK285" s="188">
        <f>ROUND(I285*H285,2)</f>
        <v>0</v>
      </c>
      <c r="BL285" s="19" t="s">
        <v>237</v>
      </c>
      <c r="BM285" s="187" t="s">
        <v>703</v>
      </c>
    </row>
    <row r="286" spans="1:65" s="2" customFormat="1">
      <c r="A286" s="36"/>
      <c r="B286" s="37"/>
      <c r="C286" s="38"/>
      <c r="D286" s="212" t="s">
        <v>171</v>
      </c>
      <c r="E286" s="38"/>
      <c r="F286" s="213" t="s">
        <v>704</v>
      </c>
      <c r="G286" s="38"/>
      <c r="H286" s="38"/>
      <c r="I286" s="38"/>
      <c r="J286" s="38"/>
      <c r="K286" s="38"/>
      <c r="L286" s="41"/>
      <c r="M286" s="191"/>
      <c r="N286" s="192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171</v>
      </c>
      <c r="AU286" s="19" t="s">
        <v>81</v>
      </c>
    </row>
    <row r="287" spans="1:65" s="14" customFormat="1">
      <c r="B287" s="202"/>
      <c r="C287" s="203"/>
      <c r="D287" s="189" t="s">
        <v>157</v>
      </c>
      <c r="E287" s="204" t="s">
        <v>21</v>
      </c>
      <c r="F287" s="205" t="s">
        <v>663</v>
      </c>
      <c r="G287" s="203"/>
      <c r="H287" s="206">
        <v>28.942</v>
      </c>
      <c r="I287" s="203"/>
      <c r="J287" s="203"/>
      <c r="K287" s="203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157</v>
      </c>
      <c r="AU287" s="211" t="s">
        <v>81</v>
      </c>
      <c r="AV287" s="14" t="s">
        <v>81</v>
      </c>
      <c r="AW287" s="14" t="s">
        <v>33</v>
      </c>
      <c r="AX287" s="14" t="s">
        <v>77</v>
      </c>
      <c r="AY287" s="211" t="s">
        <v>147</v>
      </c>
    </row>
    <row r="288" spans="1:65" s="2" customFormat="1" ht="16.5" customHeight="1">
      <c r="A288" s="36"/>
      <c r="B288" s="37"/>
      <c r="C288" s="176" t="s">
        <v>477</v>
      </c>
      <c r="D288" s="176" t="s">
        <v>150</v>
      </c>
      <c r="E288" s="177" t="s">
        <v>467</v>
      </c>
      <c r="F288" s="178" t="s">
        <v>468</v>
      </c>
      <c r="G288" s="179" t="s">
        <v>102</v>
      </c>
      <c r="H288" s="180">
        <v>45.55</v>
      </c>
      <c r="I288" s="181"/>
      <c r="J288" s="182">
        <f>ROUND(I288*H288,2)</f>
        <v>0</v>
      </c>
      <c r="K288" s="178" t="s">
        <v>169</v>
      </c>
      <c r="L288" s="41"/>
      <c r="M288" s="183" t="s">
        <v>21</v>
      </c>
      <c r="N288" s="184" t="s">
        <v>43</v>
      </c>
      <c r="O288" s="66"/>
      <c r="P288" s="185">
        <f>O288*H288</f>
        <v>0</v>
      </c>
      <c r="Q288" s="185">
        <v>3.1E-4</v>
      </c>
      <c r="R288" s="185">
        <f>Q288*H288</f>
        <v>1.4120499999999999E-2</v>
      </c>
      <c r="S288" s="185">
        <v>0</v>
      </c>
      <c r="T288" s="186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7" t="s">
        <v>237</v>
      </c>
      <c r="AT288" s="187" t="s">
        <v>150</v>
      </c>
      <c r="AU288" s="187" t="s">
        <v>81</v>
      </c>
      <c r="AY288" s="19" t="s">
        <v>147</v>
      </c>
      <c r="BE288" s="188">
        <f>IF(N288="základní",J288,0)</f>
        <v>0</v>
      </c>
      <c r="BF288" s="188">
        <f>IF(N288="snížená",J288,0)</f>
        <v>0</v>
      </c>
      <c r="BG288" s="188">
        <f>IF(N288="zákl. přenesená",J288,0)</f>
        <v>0</v>
      </c>
      <c r="BH288" s="188">
        <f>IF(N288="sníž. přenesená",J288,0)</f>
        <v>0</v>
      </c>
      <c r="BI288" s="188">
        <f>IF(N288="nulová",J288,0)</f>
        <v>0</v>
      </c>
      <c r="BJ288" s="19" t="s">
        <v>77</v>
      </c>
      <c r="BK288" s="188">
        <f>ROUND(I288*H288,2)</f>
        <v>0</v>
      </c>
      <c r="BL288" s="19" t="s">
        <v>237</v>
      </c>
      <c r="BM288" s="187" t="s">
        <v>469</v>
      </c>
    </row>
    <row r="289" spans="1:65" s="2" customFormat="1">
      <c r="A289" s="36"/>
      <c r="B289" s="37"/>
      <c r="C289" s="38"/>
      <c r="D289" s="212" t="s">
        <v>171</v>
      </c>
      <c r="E289" s="38"/>
      <c r="F289" s="213" t="s">
        <v>470</v>
      </c>
      <c r="G289" s="38"/>
      <c r="H289" s="38"/>
      <c r="I289" s="38"/>
      <c r="J289" s="38"/>
      <c r="K289" s="38"/>
      <c r="L289" s="41"/>
      <c r="M289" s="191"/>
      <c r="N289" s="192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171</v>
      </c>
      <c r="AU289" s="19" t="s">
        <v>81</v>
      </c>
    </row>
    <row r="290" spans="1:65" s="14" customFormat="1">
      <c r="B290" s="202"/>
      <c r="C290" s="203"/>
      <c r="D290" s="189" t="s">
        <v>157</v>
      </c>
      <c r="E290" s="204" t="s">
        <v>21</v>
      </c>
      <c r="F290" s="205" t="s">
        <v>605</v>
      </c>
      <c r="G290" s="203"/>
      <c r="H290" s="206">
        <v>58.95</v>
      </c>
      <c r="I290" s="203"/>
      <c r="J290" s="203"/>
      <c r="K290" s="203"/>
      <c r="L290" s="207"/>
      <c r="M290" s="208"/>
      <c r="N290" s="209"/>
      <c r="O290" s="209"/>
      <c r="P290" s="209"/>
      <c r="Q290" s="209"/>
      <c r="R290" s="209"/>
      <c r="S290" s="209"/>
      <c r="T290" s="210"/>
      <c r="AT290" s="211" t="s">
        <v>157</v>
      </c>
      <c r="AU290" s="211" t="s">
        <v>81</v>
      </c>
      <c r="AV290" s="14" t="s">
        <v>81</v>
      </c>
      <c r="AW290" s="14" t="s">
        <v>33</v>
      </c>
      <c r="AX290" s="14" t="s">
        <v>72</v>
      </c>
      <c r="AY290" s="211" t="s">
        <v>147</v>
      </c>
    </row>
    <row r="291" spans="1:65" s="14" customFormat="1">
      <c r="B291" s="202"/>
      <c r="C291" s="203"/>
      <c r="D291" s="189" t="s">
        <v>157</v>
      </c>
      <c r="E291" s="204" t="s">
        <v>21</v>
      </c>
      <c r="F291" s="205" t="s">
        <v>606</v>
      </c>
      <c r="G291" s="203"/>
      <c r="H291" s="206">
        <v>-13.4</v>
      </c>
      <c r="I291" s="203"/>
      <c r="J291" s="203"/>
      <c r="K291" s="203"/>
      <c r="L291" s="207"/>
      <c r="M291" s="208"/>
      <c r="N291" s="209"/>
      <c r="O291" s="209"/>
      <c r="P291" s="209"/>
      <c r="Q291" s="209"/>
      <c r="R291" s="209"/>
      <c r="S291" s="209"/>
      <c r="T291" s="210"/>
      <c r="AT291" s="211" t="s">
        <v>157</v>
      </c>
      <c r="AU291" s="211" t="s">
        <v>81</v>
      </c>
      <c r="AV291" s="14" t="s">
        <v>81</v>
      </c>
      <c r="AW291" s="14" t="s">
        <v>33</v>
      </c>
      <c r="AX291" s="14" t="s">
        <v>72</v>
      </c>
      <c r="AY291" s="211" t="s">
        <v>147</v>
      </c>
    </row>
    <row r="292" spans="1:65" s="15" customFormat="1">
      <c r="B292" s="224"/>
      <c r="C292" s="225"/>
      <c r="D292" s="189" t="s">
        <v>157</v>
      </c>
      <c r="E292" s="226" t="s">
        <v>100</v>
      </c>
      <c r="F292" s="227" t="s">
        <v>208</v>
      </c>
      <c r="G292" s="225"/>
      <c r="H292" s="228">
        <v>45.55</v>
      </c>
      <c r="I292" s="225"/>
      <c r="J292" s="225"/>
      <c r="K292" s="225"/>
      <c r="L292" s="229"/>
      <c r="M292" s="230"/>
      <c r="N292" s="231"/>
      <c r="O292" s="231"/>
      <c r="P292" s="231"/>
      <c r="Q292" s="231"/>
      <c r="R292" s="231"/>
      <c r="S292" s="231"/>
      <c r="T292" s="232"/>
      <c r="AT292" s="233" t="s">
        <v>157</v>
      </c>
      <c r="AU292" s="233" t="s">
        <v>81</v>
      </c>
      <c r="AV292" s="15" t="s">
        <v>153</v>
      </c>
      <c r="AW292" s="15" t="s">
        <v>33</v>
      </c>
      <c r="AX292" s="15" t="s">
        <v>77</v>
      </c>
      <c r="AY292" s="233" t="s">
        <v>147</v>
      </c>
    </row>
    <row r="293" spans="1:65" s="2" customFormat="1" ht="16.5" customHeight="1">
      <c r="A293" s="36"/>
      <c r="B293" s="37"/>
      <c r="C293" s="214" t="s">
        <v>484</v>
      </c>
      <c r="D293" s="214" t="s">
        <v>179</v>
      </c>
      <c r="E293" s="215" t="s">
        <v>473</v>
      </c>
      <c r="F293" s="216" t="s">
        <v>474</v>
      </c>
      <c r="G293" s="217" t="s">
        <v>102</v>
      </c>
      <c r="H293" s="218">
        <v>50.104999999999997</v>
      </c>
      <c r="I293" s="219"/>
      <c r="J293" s="220">
        <f>ROUND(I293*H293,2)</f>
        <v>0</v>
      </c>
      <c r="K293" s="216" t="s">
        <v>21</v>
      </c>
      <c r="L293" s="221"/>
      <c r="M293" s="222" t="s">
        <v>21</v>
      </c>
      <c r="N293" s="223" t="s">
        <v>43</v>
      </c>
      <c r="O293" s="66"/>
      <c r="P293" s="185">
        <f>O293*H293</f>
        <v>0</v>
      </c>
      <c r="Q293" s="185">
        <v>3.8000000000000002E-4</v>
      </c>
      <c r="R293" s="185">
        <f>Q293*H293</f>
        <v>1.9039899999999998E-2</v>
      </c>
      <c r="S293" s="185">
        <v>0</v>
      </c>
      <c r="T293" s="186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7" t="s">
        <v>325</v>
      </c>
      <c r="AT293" s="187" t="s">
        <v>179</v>
      </c>
      <c r="AU293" s="187" t="s">
        <v>81</v>
      </c>
      <c r="AY293" s="19" t="s">
        <v>147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19" t="s">
        <v>77</v>
      </c>
      <c r="BK293" s="188">
        <f>ROUND(I293*H293,2)</f>
        <v>0</v>
      </c>
      <c r="BL293" s="19" t="s">
        <v>237</v>
      </c>
      <c r="BM293" s="187" t="s">
        <v>475</v>
      </c>
    </row>
    <row r="294" spans="1:65" s="14" customFormat="1">
      <c r="B294" s="202"/>
      <c r="C294" s="203"/>
      <c r="D294" s="189" t="s">
        <v>157</v>
      </c>
      <c r="E294" s="204" t="s">
        <v>21</v>
      </c>
      <c r="F294" s="205" t="s">
        <v>476</v>
      </c>
      <c r="G294" s="203"/>
      <c r="H294" s="206">
        <v>50.104999999999997</v>
      </c>
      <c r="I294" s="203"/>
      <c r="J294" s="203"/>
      <c r="K294" s="203"/>
      <c r="L294" s="207"/>
      <c r="M294" s="208"/>
      <c r="N294" s="209"/>
      <c r="O294" s="209"/>
      <c r="P294" s="209"/>
      <c r="Q294" s="209"/>
      <c r="R294" s="209"/>
      <c r="S294" s="209"/>
      <c r="T294" s="210"/>
      <c r="AT294" s="211" t="s">
        <v>157</v>
      </c>
      <c r="AU294" s="211" t="s">
        <v>81</v>
      </c>
      <c r="AV294" s="14" t="s">
        <v>81</v>
      </c>
      <c r="AW294" s="14" t="s">
        <v>33</v>
      </c>
      <c r="AX294" s="14" t="s">
        <v>77</v>
      </c>
      <c r="AY294" s="211" t="s">
        <v>147</v>
      </c>
    </row>
    <row r="295" spans="1:65" s="2" customFormat="1" ht="16.5" customHeight="1">
      <c r="A295" s="36"/>
      <c r="B295" s="37"/>
      <c r="C295" s="176" t="s">
        <v>489</v>
      </c>
      <c r="D295" s="176" t="s">
        <v>150</v>
      </c>
      <c r="E295" s="177" t="s">
        <v>607</v>
      </c>
      <c r="F295" s="178" t="s">
        <v>608</v>
      </c>
      <c r="G295" s="179" t="s">
        <v>199</v>
      </c>
      <c r="H295" s="180">
        <v>1</v>
      </c>
      <c r="I295" s="181"/>
      <c r="J295" s="182">
        <f>ROUND(I295*H295,2)</f>
        <v>0</v>
      </c>
      <c r="K295" s="178" t="s">
        <v>21</v>
      </c>
      <c r="L295" s="41"/>
      <c r="M295" s="183" t="s">
        <v>21</v>
      </c>
      <c r="N295" s="184" t="s">
        <v>43</v>
      </c>
      <c r="O295" s="66"/>
      <c r="P295" s="185">
        <f>O295*H295</f>
        <v>0</v>
      </c>
      <c r="Q295" s="185">
        <v>0</v>
      </c>
      <c r="R295" s="185">
        <f>Q295*H295</f>
        <v>0</v>
      </c>
      <c r="S295" s="185">
        <v>0</v>
      </c>
      <c r="T295" s="186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7" t="s">
        <v>237</v>
      </c>
      <c r="AT295" s="187" t="s">
        <v>150</v>
      </c>
      <c r="AU295" s="187" t="s">
        <v>81</v>
      </c>
      <c r="AY295" s="19" t="s">
        <v>147</v>
      </c>
      <c r="BE295" s="188">
        <f>IF(N295="základní",J295,0)</f>
        <v>0</v>
      </c>
      <c r="BF295" s="188">
        <f>IF(N295="snížená",J295,0)</f>
        <v>0</v>
      </c>
      <c r="BG295" s="188">
        <f>IF(N295="zákl. přenesená",J295,0)</f>
        <v>0</v>
      </c>
      <c r="BH295" s="188">
        <f>IF(N295="sníž. přenesená",J295,0)</f>
        <v>0</v>
      </c>
      <c r="BI295" s="188">
        <f>IF(N295="nulová",J295,0)</f>
        <v>0</v>
      </c>
      <c r="BJ295" s="19" t="s">
        <v>77</v>
      </c>
      <c r="BK295" s="188">
        <f>ROUND(I295*H295,2)</f>
        <v>0</v>
      </c>
      <c r="BL295" s="19" t="s">
        <v>237</v>
      </c>
      <c r="BM295" s="187" t="s">
        <v>609</v>
      </c>
    </row>
    <row r="296" spans="1:65" s="2" customFormat="1" ht="24.2" customHeight="1">
      <c r="A296" s="36"/>
      <c r="B296" s="37"/>
      <c r="C296" s="176" t="s">
        <v>493</v>
      </c>
      <c r="D296" s="176" t="s">
        <v>150</v>
      </c>
      <c r="E296" s="177" t="s">
        <v>610</v>
      </c>
      <c r="F296" s="178" t="s">
        <v>611</v>
      </c>
      <c r="G296" s="179" t="s">
        <v>317</v>
      </c>
      <c r="H296" s="180">
        <v>2.2959999999999998</v>
      </c>
      <c r="I296" s="181"/>
      <c r="J296" s="182">
        <f>ROUND(I296*H296,2)</f>
        <v>0</v>
      </c>
      <c r="K296" s="178" t="s">
        <v>169</v>
      </c>
      <c r="L296" s="41"/>
      <c r="M296" s="183" t="s">
        <v>21</v>
      </c>
      <c r="N296" s="184" t="s">
        <v>43</v>
      </c>
      <c r="O296" s="66"/>
      <c r="P296" s="185">
        <f>O296*H296</f>
        <v>0</v>
      </c>
      <c r="Q296" s="185">
        <v>0</v>
      </c>
      <c r="R296" s="185">
        <f>Q296*H296</f>
        <v>0</v>
      </c>
      <c r="S296" s="185">
        <v>0</v>
      </c>
      <c r="T296" s="18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7" t="s">
        <v>237</v>
      </c>
      <c r="AT296" s="187" t="s">
        <v>150</v>
      </c>
      <c r="AU296" s="187" t="s">
        <v>81</v>
      </c>
      <c r="AY296" s="19" t="s">
        <v>147</v>
      </c>
      <c r="BE296" s="188">
        <f>IF(N296="základní",J296,0)</f>
        <v>0</v>
      </c>
      <c r="BF296" s="188">
        <f>IF(N296="snížená",J296,0)</f>
        <v>0</v>
      </c>
      <c r="BG296" s="188">
        <f>IF(N296="zákl. přenesená",J296,0)</f>
        <v>0</v>
      </c>
      <c r="BH296" s="188">
        <f>IF(N296="sníž. přenesená",J296,0)</f>
        <v>0</v>
      </c>
      <c r="BI296" s="188">
        <f>IF(N296="nulová",J296,0)</f>
        <v>0</v>
      </c>
      <c r="BJ296" s="19" t="s">
        <v>77</v>
      </c>
      <c r="BK296" s="188">
        <f>ROUND(I296*H296,2)</f>
        <v>0</v>
      </c>
      <c r="BL296" s="19" t="s">
        <v>237</v>
      </c>
      <c r="BM296" s="187" t="s">
        <v>612</v>
      </c>
    </row>
    <row r="297" spans="1:65" s="2" customFormat="1">
      <c r="A297" s="36"/>
      <c r="B297" s="37"/>
      <c r="C297" s="38"/>
      <c r="D297" s="212" t="s">
        <v>171</v>
      </c>
      <c r="E297" s="38"/>
      <c r="F297" s="213" t="s">
        <v>613</v>
      </c>
      <c r="G297" s="38"/>
      <c r="H297" s="38"/>
      <c r="I297" s="38"/>
      <c r="J297" s="38"/>
      <c r="K297" s="38"/>
      <c r="L297" s="41"/>
      <c r="M297" s="191"/>
      <c r="N297" s="192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171</v>
      </c>
      <c r="AU297" s="19" t="s">
        <v>81</v>
      </c>
    </row>
    <row r="298" spans="1:65" s="12" customFormat="1" ht="22.9" customHeight="1">
      <c r="B298" s="160"/>
      <c r="C298" s="161"/>
      <c r="D298" s="162" t="s">
        <v>71</v>
      </c>
      <c r="E298" s="174" t="s">
        <v>614</v>
      </c>
      <c r="F298" s="174" t="s">
        <v>615</v>
      </c>
      <c r="G298" s="161"/>
      <c r="H298" s="161"/>
      <c r="I298" s="161"/>
      <c r="J298" s="175">
        <f>BK298</f>
        <v>0</v>
      </c>
      <c r="K298" s="161"/>
      <c r="L298" s="166"/>
      <c r="M298" s="167"/>
      <c r="N298" s="168"/>
      <c r="O298" s="168"/>
      <c r="P298" s="169">
        <f>SUM(P299:P305)</f>
        <v>0</v>
      </c>
      <c r="Q298" s="168"/>
      <c r="R298" s="169">
        <f>SUM(R299:R305)</f>
        <v>0.45296935999999999</v>
      </c>
      <c r="S298" s="168"/>
      <c r="T298" s="170">
        <f>SUM(T299:T305)</f>
        <v>0</v>
      </c>
      <c r="AR298" s="171" t="s">
        <v>81</v>
      </c>
      <c r="AT298" s="172" t="s">
        <v>71</v>
      </c>
      <c r="AU298" s="172" t="s">
        <v>77</v>
      </c>
      <c r="AY298" s="171" t="s">
        <v>147</v>
      </c>
      <c r="BK298" s="173">
        <f>SUM(BK299:BK305)</f>
        <v>0</v>
      </c>
    </row>
    <row r="299" spans="1:65" s="2" customFormat="1" ht="24.2" customHeight="1">
      <c r="A299" s="36"/>
      <c r="B299" s="37"/>
      <c r="C299" s="176" t="s">
        <v>498</v>
      </c>
      <c r="D299" s="176" t="s">
        <v>150</v>
      </c>
      <c r="E299" s="177" t="s">
        <v>616</v>
      </c>
      <c r="F299" s="178" t="s">
        <v>617</v>
      </c>
      <c r="G299" s="179" t="s">
        <v>94</v>
      </c>
      <c r="H299" s="180">
        <v>124.44199999999999</v>
      </c>
      <c r="I299" s="181"/>
      <c r="J299" s="182">
        <f>ROUND(I299*H299,2)</f>
        <v>0</v>
      </c>
      <c r="K299" s="178" t="s">
        <v>169</v>
      </c>
      <c r="L299" s="41"/>
      <c r="M299" s="183" t="s">
        <v>21</v>
      </c>
      <c r="N299" s="184" t="s">
        <v>43</v>
      </c>
      <c r="O299" s="66"/>
      <c r="P299" s="185">
        <f>O299*H299</f>
        <v>0</v>
      </c>
      <c r="Q299" s="185">
        <v>5.8E-4</v>
      </c>
      <c r="R299" s="185">
        <f>Q299*H299</f>
        <v>7.2176359999999995E-2</v>
      </c>
      <c r="S299" s="185">
        <v>0</v>
      </c>
      <c r="T299" s="186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7" t="s">
        <v>237</v>
      </c>
      <c r="AT299" s="187" t="s">
        <v>150</v>
      </c>
      <c r="AU299" s="187" t="s">
        <v>81</v>
      </c>
      <c r="AY299" s="19" t="s">
        <v>147</v>
      </c>
      <c r="BE299" s="188">
        <f>IF(N299="základní",J299,0)</f>
        <v>0</v>
      </c>
      <c r="BF299" s="188">
        <f>IF(N299="snížená",J299,0)</f>
        <v>0</v>
      </c>
      <c r="BG299" s="188">
        <f>IF(N299="zákl. přenesená",J299,0)</f>
        <v>0</v>
      </c>
      <c r="BH299" s="188">
        <f>IF(N299="sníž. přenesená",J299,0)</f>
        <v>0</v>
      </c>
      <c r="BI299" s="188">
        <f>IF(N299="nulová",J299,0)</f>
        <v>0</v>
      </c>
      <c r="BJ299" s="19" t="s">
        <v>77</v>
      </c>
      <c r="BK299" s="188">
        <f>ROUND(I299*H299,2)</f>
        <v>0</v>
      </c>
      <c r="BL299" s="19" t="s">
        <v>237</v>
      </c>
      <c r="BM299" s="187" t="s">
        <v>618</v>
      </c>
    </row>
    <row r="300" spans="1:65" s="2" customFormat="1">
      <c r="A300" s="36"/>
      <c r="B300" s="37"/>
      <c r="C300" s="38"/>
      <c r="D300" s="212" t="s">
        <v>171</v>
      </c>
      <c r="E300" s="38"/>
      <c r="F300" s="213" t="s">
        <v>619</v>
      </c>
      <c r="G300" s="38"/>
      <c r="H300" s="38"/>
      <c r="I300" s="38"/>
      <c r="J300" s="38"/>
      <c r="K300" s="38"/>
      <c r="L300" s="41"/>
      <c r="M300" s="191"/>
      <c r="N300" s="192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171</v>
      </c>
      <c r="AU300" s="19" t="s">
        <v>81</v>
      </c>
    </row>
    <row r="301" spans="1:65" s="14" customFormat="1">
      <c r="B301" s="202"/>
      <c r="C301" s="203"/>
      <c r="D301" s="189" t="s">
        <v>157</v>
      </c>
      <c r="E301" s="204" t="s">
        <v>21</v>
      </c>
      <c r="F301" s="205" t="s">
        <v>659</v>
      </c>
      <c r="G301" s="203"/>
      <c r="H301" s="206">
        <v>124.44199999999999</v>
      </c>
      <c r="I301" s="203"/>
      <c r="J301" s="203"/>
      <c r="K301" s="203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157</v>
      </c>
      <c r="AU301" s="211" t="s">
        <v>81</v>
      </c>
      <c r="AV301" s="14" t="s">
        <v>81</v>
      </c>
      <c r="AW301" s="14" t="s">
        <v>33</v>
      </c>
      <c r="AX301" s="14" t="s">
        <v>77</v>
      </c>
      <c r="AY301" s="211" t="s">
        <v>147</v>
      </c>
    </row>
    <row r="302" spans="1:65" s="2" customFormat="1" ht="16.5" customHeight="1">
      <c r="A302" s="36"/>
      <c r="B302" s="37"/>
      <c r="C302" s="214" t="s">
        <v>502</v>
      </c>
      <c r="D302" s="214" t="s">
        <v>179</v>
      </c>
      <c r="E302" s="215" t="s">
        <v>705</v>
      </c>
      <c r="F302" s="216" t="s">
        <v>706</v>
      </c>
      <c r="G302" s="217" t="s">
        <v>94</v>
      </c>
      <c r="H302" s="218">
        <v>126.931</v>
      </c>
      <c r="I302" s="219"/>
      <c r="J302" s="220">
        <f>ROUND(I302*H302,2)</f>
        <v>0</v>
      </c>
      <c r="K302" s="216" t="s">
        <v>169</v>
      </c>
      <c r="L302" s="221"/>
      <c r="M302" s="222" t="s">
        <v>21</v>
      </c>
      <c r="N302" s="223" t="s">
        <v>43</v>
      </c>
      <c r="O302" s="66"/>
      <c r="P302" s="185">
        <f>O302*H302</f>
        <v>0</v>
      </c>
      <c r="Q302" s="185">
        <v>3.0000000000000001E-3</v>
      </c>
      <c r="R302" s="185">
        <f>Q302*H302</f>
        <v>0.38079299999999999</v>
      </c>
      <c r="S302" s="185">
        <v>0</v>
      </c>
      <c r="T302" s="186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7" t="s">
        <v>325</v>
      </c>
      <c r="AT302" s="187" t="s">
        <v>179</v>
      </c>
      <c r="AU302" s="187" t="s">
        <v>81</v>
      </c>
      <c r="AY302" s="19" t="s">
        <v>147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19" t="s">
        <v>77</v>
      </c>
      <c r="BK302" s="188">
        <f>ROUND(I302*H302,2)</f>
        <v>0</v>
      </c>
      <c r="BL302" s="19" t="s">
        <v>237</v>
      </c>
      <c r="BM302" s="187" t="s">
        <v>707</v>
      </c>
    </row>
    <row r="303" spans="1:65" s="14" customFormat="1">
      <c r="B303" s="202"/>
      <c r="C303" s="203"/>
      <c r="D303" s="189" t="s">
        <v>157</v>
      </c>
      <c r="E303" s="204" t="s">
        <v>21</v>
      </c>
      <c r="F303" s="205" t="s">
        <v>708</v>
      </c>
      <c r="G303" s="203"/>
      <c r="H303" s="206">
        <v>126.931</v>
      </c>
      <c r="I303" s="203"/>
      <c r="J303" s="203"/>
      <c r="K303" s="203"/>
      <c r="L303" s="207"/>
      <c r="M303" s="208"/>
      <c r="N303" s="209"/>
      <c r="O303" s="209"/>
      <c r="P303" s="209"/>
      <c r="Q303" s="209"/>
      <c r="R303" s="209"/>
      <c r="S303" s="209"/>
      <c r="T303" s="210"/>
      <c r="AT303" s="211" t="s">
        <v>157</v>
      </c>
      <c r="AU303" s="211" t="s">
        <v>81</v>
      </c>
      <c r="AV303" s="14" t="s">
        <v>81</v>
      </c>
      <c r="AW303" s="14" t="s">
        <v>33</v>
      </c>
      <c r="AX303" s="14" t="s">
        <v>77</v>
      </c>
      <c r="AY303" s="211" t="s">
        <v>147</v>
      </c>
    </row>
    <row r="304" spans="1:65" s="2" customFormat="1" ht="24.2" customHeight="1">
      <c r="A304" s="36"/>
      <c r="B304" s="37"/>
      <c r="C304" s="176" t="s">
        <v>506</v>
      </c>
      <c r="D304" s="176" t="s">
        <v>150</v>
      </c>
      <c r="E304" s="177" t="s">
        <v>625</v>
      </c>
      <c r="F304" s="178" t="s">
        <v>626</v>
      </c>
      <c r="G304" s="179" t="s">
        <v>317</v>
      </c>
      <c r="H304" s="180">
        <v>0.45300000000000001</v>
      </c>
      <c r="I304" s="181"/>
      <c r="J304" s="182">
        <f>ROUND(I304*H304,2)</f>
        <v>0</v>
      </c>
      <c r="K304" s="178" t="s">
        <v>169</v>
      </c>
      <c r="L304" s="41"/>
      <c r="M304" s="183" t="s">
        <v>21</v>
      </c>
      <c r="N304" s="184" t="s">
        <v>43</v>
      </c>
      <c r="O304" s="66"/>
      <c r="P304" s="185">
        <f>O304*H304</f>
        <v>0</v>
      </c>
      <c r="Q304" s="185">
        <v>0</v>
      </c>
      <c r="R304" s="185">
        <f>Q304*H304</f>
        <v>0</v>
      </c>
      <c r="S304" s="185">
        <v>0</v>
      </c>
      <c r="T304" s="186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7" t="s">
        <v>237</v>
      </c>
      <c r="AT304" s="187" t="s">
        <v>150</v>
      </c>
      <c r="AU304" s="187" t="s">
        <v>81</v>
      </c>
      <c r="AY304" s="19" t="s">
        <v>147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19" t="s">
        <v>77</v>
      </c>
      <c r="BK304" s="188">
        <f>ROUND(I304*H304,2)</f>
        <v>0</v>
      </c>
      <c r="BL304" s="19" t="s">
        <v>237</v>
      </c>
      <c r="BM304" s="187" t="s">
        <v>627</v>
      </c>
    </row>
    <row r="305" spans="1:65" s="2" customFormat="1">
      <c r="A305" s="36"/>
      <c r="B305" s="37"/>
      <c r="C305" s="38"/>
      <c r="D305" s="212" t="s">
        <v>171</v>
      </c>
      <c r="E305" s="38"/>
      <c r="F305" s="213" t="s">
        <v>628</v>
      </c>
      <c r="G305" s="38"/>
      <c r="H305" s="38"/>
      <c r="I305" s="38"/>
      <c r="J305" s="38"/>
      <c r="K305" s="38"/>
      <c r="L305" s="41"/>
      <c r="M305" s="191"/>
      <c r="N305" s="192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171</v>
      </c>
      <c r="AU305" s="19" t="s">
        <v>81</v>
      </c>
    </row>
    <row r="306" spans="1:65" s="12" customFormat="1" ht="22.9" customHeight="1">
      <c r="B306" s="160"/>
      <c r="C306" s="161"/>
      <c r="D306" s="162" t="s">
        <v>71</v>
      </c>
      <c r="E306" s="174" t="s">
        <v>482</v>
      </c>
      <c r="F306" s="174" t="s">
        <v>483</v>
      </c>
      <c r="G306" s="161"/>
      <c r="H306" s="161"/>
      <c r="I306" s="161"/>
      <c r="J306" s="175">
        <f>BK306</f>
        <v>0</v>
      </c>
      <c r="K306" s="161"/>
      <c r="L306" s="166"/>
      <c r="M306" s="167"/>
      <c r="N306" s="168"/>
      <c r="O306" s="168"/>
      <c r="P306" s="169">
        <f>SUM(P307:P322)</f>
        <v>0</v>
      </c>
      <c r="Q306" s="168"/>
      <c r="R306" s="169">
        <f>SUM(R307:R322)</f>
        <v>0.153731214</v>
      </c>
      <c r="S306" s="168"/>
      <c r="T306" s="170">
        <f>SUM(T307:T322)</f>
        <v>1.2037824000000001</v>
      </c>
      <c r="AR306" s="171" t="s">
        <v>81</v>
      </c>
      <c r="AT306" s="172" t="s">
        <v>71</v>
      </c>
      <c r="AU306" s="172" t="s">
        <v>77</v>
      </c>
      <c r="AY306" s="171" t="s">
        <v>147</v>
      </c>
      <c r="BK306" s="173">
        <f>SUM(BK307:BK322)</f>
        <v>0</v>
      </c>
    </row>
    <row r="307" spans="1:65" s="2" customFormat="1" ht="16.5" customHeight="1">
      <c r="A307" s="36"/>
      <c r="B307" s="37"/>
      <c r="C307" s="176" t="s">
        <v>643</v>
      </c>
      <c r="D307" s="176" t="s">
        <v>150</v>
      </c>
      <c r="E307" s="177" t="s">
        <v>629</v>
      </c>
      <c r="F307" s="178" t="s">
        <v>630</v>
      </c>
      <c r="G307" s="179" t="s">
        <v>94</v>
      </c>
      <c r="H307" s="180">
        <v>153.38399999999999</v>
      </c>
      <c r="I307" s="181"/>
      <c r="J307" s="182">
        <f>ROUND(I307*H307,2)</f>
        <v>0</v>
      </c>
      <c r="K307" s="178" t="s">
        <v>169</v>
      </c>
      <c r="L307" s="41"/>
      <c r="M307" s="183" t="s">
        <v>21</v>
      </c>
      <c r="N307" s="184" t="s">
        <v>43</v>
      </c>
      <c r="O307" s="66"/>
      <c r="P307" s="185">
        <f>O307*H307</f>
        <v>0</v>
      </c>
      <c r="Q307" s="185">
        <v>0</v>
      </c>
      <c r="R307" s="185">
        <f>Q307*H307</f>
        <v>0</v>
      </c>
      <c r="S307" s="185">
        <v>5.94E-3</v>
      </c>
      <c r="T307" s="186">
        <f>S307*H307</f>
        <v>0.91110095999999996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7" t="s">
        <v>237</v>
      </c>
      <c r="AT307" s="187" t="s">
        <v>150</v>
      </c>
      <c r="AU307" s="187" t="s">
        <v>81</v>
      </c>
      <c r="AY307" s="19" t="s">
        <v>147</v>
      </c>
      <c r="BE307" s="188">
        <f>IF(N307="základní",J307,0)</f>
        <v>0</v>
      </c>
      <c r="BF307" s="188">
        <f>IF(N307="snížená",J307,0)</f>
        <v>0</v>
      </c>
      <c r="BG307" s="188">
        <f>IF(N307="zákl. přenesená",J307,0)</f>
        <v>0</v>
      </c>
      <c r="BH307" s="188">
        <f>IF(N307="sníž. přenesená",J307,0)</f>
        <v>0</v>
      </c>
      <c r="BI307" s="188">
        <f>IF(N307="nulová",J307,0)</f>
        <v>0</v>
      </c>
      <c r="BJ307" s="19" t="s">
        <v>77</v>
      </c>
      <c r="BK307" s="188">
        <f>ROUND(I307*H307,2)</f>
        <v>0</v>
      </c>
      <c r="BL307" s="19" t="s">
        <v>237</v>
      </c>
      <c r="BM307" s="187" t="s">
        <v>631</v>
      </c>
    </row>
    <row r="308" spans="1:65" s="2" customFormat="1">
      <c r="A308" s="36"/>
      <c r="B308" s="37"/>
      <c r="C308" s="38"/>
      <c r="D308" s="212" t="s">
        <v>171</v>
      </c>
      <c r="E308" s="38"/>
      <c r="F308" s="213" t="s">
        <v>632</v>
      </c>
      <c r="G308" s="38"/>
      <c r="H308" s="38"/>
      <c r="I308" s="38"/>
      <c r="J308" s="38"/>
      <c r="K308" s="38"/>
      <c r="L308" s="41"/>
      <c r="M308" s="191"/>
      <c r="N308" s="192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171</v>
      </c>
      <c r="AU308" s="19" t="s">
        <v>81</v>
      </c>
    </row>
    <row r="309" spans="1:65" s="2" customFormat="1" ht="19.5">
      <c r="A309" s="36"/>
      <c r="B309" s="37"/>
      <c r="C309" s="38"/>
      <c r="D309" s="189" t="s">
        <v>155</v>
      </c>
      <c r="E309" s="38"/>
      <c r="F309" s="190" t="s">
        <v>633</v>
      </c>
      <c r="G309" s="38"/>
      <c r="H309" s="38"/>
      <c r="I309" s="38"/>
      <c r="J309" s="38"/>
      <c r="K309" s="38"/>
      <c r="L309" s="41"/>
      <c r="M309" s="191"/>
      <c r="N309" s="192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155</v>
      </c>
      <c r="AU309" s="19" t="s">
        <v>81</v>
      </c>
    </row>
    <row r="310" spans="1:65" s="14" customFormat="1">
      <c r="B310" s="202"/>
      <c r="C310" s="203"/>
      <c r="D310" s="189" t="s">
        <v>157</v>
      </c>
      <c r="E310" s="204" t="s">
        <v>21</v>
      </c>
      <c r="F310" s="205" t="s">
        <v>709</v>
      </c>
      <c r="G310" s="203"/>
      <c r="H310" s="206">
        <v>153.38399999999999</v>
      </c>
      <c r="I310" s="203"/>
      <c r="J310" s="203"/>
      <c r="K310" s="203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157</v>
      </c>
      <c r="AU310" s="211" t="s">
        <v>81</v>
      </c>
      <c r="AV310" s="14" t="s">
        <v>81</v>
      </c>
      <c r="AW310" s="14" t="s">
        <v>33</v>
      </c>
      <c r="AX310" s="14" t="s">
        <v>77</v>
      </c>
      <c r="AY310" s="211" t="s">
        <v>147</v>
      </c>
    </row>
    <row r="311" spans="1:65" s="2" customFormat="1" ht="16.5" customHeight="1">
      <c r="A311" s="36"/>
      <c r="B311" s="37"/>
      <c r="C311" s="176" t="s">
        <v>644</v>
      </c>
      <c r="D311" s="176" t="s">
        <v>150</v>
      </c>
      <c r="E311" s="177" t="s">
        <v>485</v>
      </c>
      <c r="F311" s="178" t="s">
        <v>486</v>
      </c>
      <c r="G311" s="179" t="s">
        <v>94</v>
      </c>
      <c r="H311" s="180">
        <v>0.57599999999999996</v>
      </c>
      <c r="I311" s="181"/>
      <c r="J311" s="182">
        <f>ROUND(I311*H311,2)</f>
        <v>0</v>
      </c>
      <c r="K311" s="178" t="s">
        <v>21</v>
      </c>
      <c r="L311" s="41"/>
      <c r="M311" s="183" t="s">
        <v>21</v>
      </c>
      <c r="N311" s="184" t="s">
        <v>43</v>
      </c>
      <c r="O311" s="66"/>
      <c r="P311" s="185">
        <f>O311*H311</f>
        <v>0</v>
      </c>
      <c r="Q311" s="185">
        <v>0</v>
      </c>
      <c r="R311" s="185">
        <f>Q311*H311</f>
        <v>0</v>
      </c>
      <c r="S311" s="185">
        <v>5.94E-3</v>
      </c>
      <c r="T311" s="186">
        <f>S311*H311</f>
        <v>3.4214399999999996E-3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7" t="s">
        <v>237</v>
      </c>
      <c r="AT311" s="187" t="s">
        <v>150</v>
      </c>
      <c r="AU311" s="187" t="s">
        <v>81</v>
      </c>
      <c r="AY311" s="19" t="s">
        <v>147</v>
      </c>
      <c r="BE311" s="188">
        <f>IF(N311="základní",J311,0)</f>
        <v>0</v>
      </c>
      <c r="BF311" s="188">
        <f>IF(N311="snížená",J311,0)</f>
        <v>0</v>
      </c>
      <c r="BG311" s="188">
        <f>IF(N311="zákl. přenesená",J311,0)</f>
        <v>0</v>
      </c>
      <c r="BH311" s="188">
        <f>IF(N311="sníž. přenesená",J311,0)</f>
        <v>0</v>
      </c>
      <c r="BI311" s="188">
        <f>IF(N311="nulová",J311,0)</f>
        <v>0</v>
      </c>
      <c r="BJ311" s="19" t="s">
        <v>77</v>
      </c>
      <c r="BK311" s="188">
        <f>ROUND(I311*H311,2)</f>
        <v>0</v>
      </c>
      <c r="BL311" s="19" t="s">
        <v>237</v>
      </c>
      <c r="BM311" s="187" t="s">
        <v>487</v>
      </c>
    </row>
    <row r="312" spans="1:65" s="14" customFormat="1">
      <c r="B312" s="202"/>
      <c r="C312" s="203"/>
      <c r="D312" s="189" t="s">
        <v>157</v>
      </c>
      <c r="E312" s="204" t="s">
        <v>21</v>
      </c>
      <c r="F312" s="205" t="s">
        <v>635</v>
      </c>
      <c r="G312" s="203"/>
      <c r="H312" s="206">
        <v>0.57599999999999996</v>
      </c>
      <c r="I312" s="203"/>
      <c r="J312" s="203"/>
      <c r="K312" s="203"/>
      <c r="L312" s="207"/>
      <c r="M312" s="208"/>
      <c r="N312" s="209"/>
      <c r="O312" s="209"/>
      <c r="P312" s="209"/>
      <c r="Q312" s="209"/>
      <c r="R312" s="209"/>
      <c r="S312" s="209"/>
      <c r="T312" s="210"/>
      <c r="AT312" s="211" t="s">
        <v>157</v>
      </c>
      <c r="AU312" s="211" t="s">
        <v>81</v>
      </c>
      <c r="AV312" s="14" t="s">
        <v>81</v>
      </c>
      <c r="AW312" s="14" t="s">
        <v>33</v>
      </c>
      <c r="AX312" s="14" t="s">
        <v>77</v>
      </c>
      <c r="AY312" s="211" t="s">
        <v>147</v>
      </c>
    </row>
    <row r="313" spans="1:65" s="2" customFormat="1" ht="16.5" customHeight="1">
      <c r="A313" s="36"/>
      <c r="B313" s="37"/>
      <c r="C313" s="176" t="s">
        <v>645</v>
      </c>
      <c r="D313" s="176" t="s">
        <v>150</v>
      </c>
      <c r="E313" s="177" t="s">
        <v>490</v>
      </c>
      <c r="F313" s="178" t="s">
        <v>491</v>
      </c>
      <c r="G313" s="179" t="s">
        <v>102</v>
      </c>
      <c r="H313" s="180">
        <v>59</v>
      </c>
      <c r="I313" s="181"/>
      <c r="J313" s="182">
        <f>ROUND(I313*H313,2)</f>
        <v>0</v>
      </c>
      <c r="K313" s="178" t="s">
        <v>21</v>
      </c>
      <c r="L313" s="41"/>
      <c r="M313" s="183" t="s">
        <v>21</v>
      </c>
      <c r="N313" s="184" t="s">
        <v>43</v>
      </c>
      <c r="O313" s="66"/>
      <c r="P313" s="185">
        <f>O313*H313</f>
        <v>0</v>
      </c>
      <c r="Q313" s="185">
        <v>0</v>
      </c>
      <c r="R313" s="185">
        <f>Q313*H313</f>
        <v>0</v>
      </c>
      <c r="S313" s="185">
        <v>2.2300000000000002E-3</v>
      </c>
      <c r="T313" s="186">
        <f>S313*H313</f>
        <v>0.13157000000000002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7" t="s">
        <v>237</v>
      </c>
      <c r="AT313" s="187" t="s">
        <v>150</v>
      </c>
      <c r="AU313" s="187" t="s">
        <v>81</v>
      </c>
      <c r="AY313" s="19" t="s">
        <v>147</v>
      </c>
      <c r="BE313" s="188">
        <f>IF(N313="základní",J313,0)</f>
        <v>0</v>
      </c>
      <c r="BF313" s="188">
        <f>IF(N313="snížená",J313,0)</f>
        <v>0</v>
      </c>
      <c r="BG313" s="188">
        <f>IF(N313="zákl. přenesená",J313,0)</f>
        <v>0</v>
      </c>
      <c r="BH313" s="188">
        <f>IF(N313="sníž. přenesená",J313,0)</f>
        <v>0</v>
      </c>
      <c r="BI313" s="188">
        <f>IF(N313="nulová",J313,0)</f>
        <v>0</v>
      </c>
      <c r="BJ313" s="19" t="s">
        <v>77</v>
      </c>
      <c r="BK313" s="188">
        <f>ROUND(I313*H313,2)</f>
        <v>0</v>
      </c>
      <c r="BL313" s="19" t="s">
        <v>237</v>
      </c>
      <c r="BM313" s="187" t="s">
        <v>492</v>
      </c>
    </row>
    <row r="314" spans="1:65" s="2" customFormat="1" ht="16.5" customHeight="1">
      <c r="A314" s="36"/>
      <c r="B314" s="37"/>
      <c r="C314" s="176" t="s">
        <v>652</v>
      </c>
      <c r="D314" s="176" t="s">
        <v>150</v>
      </c>
      <c r="E314" s="177" t="s">
        <v>636</v>
      </c>
      <c r="F314" s="178" t="s">
        <v>637</v>
      </c>
      <c r="G314" s="179" t="s">
        <v>102</v>
      </c>
      <c r="H314" s="180">
        <v>13</v>
      </c>
      <c r="I314" s="181"/>
      <c r="J314" s="182">
        <f>ROUND(I314*H314,2)</f>
        <v>0</v>
      </c>
      <c r="K314" s="178" t="s">
        <v>169</v>
      </c>
      <c r="L314" s="41"/>
      <c r="M314" s="183" t="s">
        <v>21</v>
      </c>
      <c r="N314" s="184" t="s">
        <v>43</v>
      </c>
      <c r="O314" s="66"/>
      <c r="P314" s="185">
        <f>O314*H314</f>
        <v>0</v>
      </c>
      <c r="Q314" s="185">
        <v>0</v>
      </c>
      <c r="R314" s="185">
        <f>Q314*H314</f>
        <v>0</v>
      </c>
      <c r="S314" s="185">
        <v>1.213E-2</v>
      </c>
      <c r="T314" s="186">
        <f>S314*H314</f>
        <v>0.15769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7" t="s">
        <v>237</v>
      </c>
      <c r="AT314" s="187" t="s">
        <v>150</v>
      </c>
      <c r="AU314" s="187" t="s">
        <v>81</v>
      </c>
      <c r="AY314" s="19" t="s">
        <v>147</v>
      </c>
      <c r="BE314" s="188">
        <f>IF(N314="základní",J314,0)</f>
        <v>0</v>
      </c>
      <c r="BF314" s="188">
        <f>IF(N314="snížená",J314,0)</f>
        <v>0</v>
      </c>
      <c r="BG314" s="188">
        <f>IF(N314="zákl. přenesená",J314,0)</f>
        <v>0</v>
      </c>
      <c r="BH314" s="188">
        <f>IF(N314="sníž. přenesená",J314,0)</f>
        <v>0</v>
      </c>
      <c r="BI314" s="188">
        <f>IF(N314="nulová",J314,0)</f>
        <v>0</v>
      </c>
      <c r="BJ314" s="19" t="s">
        <v>77</v>
      </c>
      <c r="BK314" s="188">
        <f>ROUND(I314*H314,2)</f>
        <v>0</v>
      </c>
      <c r="BL314" s="19" t="s">
        <v>237</v>
      </c>
      <c r="BM314" s="187" t="s">
        <v>638</v>
      </c>
    </row>
    <row r="315" spans="1:65" s="2" customFormat="1">
      <c r="A315" s="36"/>
      <c r="B315" s="37"/>
      <c r="C315" s="38"/>
      <c r="D315" s="212" t="s">
        <v>171</v>
      </c>
      <c r="E315" s="38"/>
      <c r="F315" s="213" t="s">
        <v>639</v>
      </c>
      <c r="G315" s="38"/>
      <c r="H315" s="38"/>
      <c r="I315" s="38"/>
      <c r="J315" s="38"/>
      <c r="K315" s="38"/>
      <c r="L315" s="41"/>
      <c r="M315" s="191"/>
      <c r="N315" s="192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171</v>
      </c>
      <c r="AU315" s="19" t="s">
        <v>81</v>
      </c>
    </row>
    <row r="316" spans="1:65" s="14" customFormat="1">
      <c r="B316" s="202"/>
      <c r="C316" s="203"/>
      <c r="D316" s="189" t="s">
        <v>157</v>
      </c>
      <c r="E316" s="204" t="s">
        <v>21</v>
      </c>
      <c r="F316" s="205" t="s">
        <v>537</v>
      </c>
      <c r="G316" s="203"/>
      <c r="H316" s="206">
        <v>13</v>
      </c>
      <c r="I316" s="203"/>
      <c r="J316" s="203"/>
      <c r="K316" s="203"/>
      <c r="L316" s="207"/>
      <c r="M316" s="208"/>
      <c r="N316" s="209"/>
      <c r="O316" s="209"/>
      <c r="P316" s="209"/>
      <c r="Q316" s="209"/>
      <c r="R316" s="209"/>
      <c r="S316" s="209"/>
      <c r="T316" s="210"/>
      <c r="AT316" s="211" t="s">
        <v>157</v>
      </c>
      <c r="AU316" s="211" t="s">
        <v>81</v>
      </c>
      <c r="AV316" s="14" t="s">
        <v>81</v>
      </c>
      <c r="AW316" s="14" t="s">
        <v>33</v>
      </c>
      <c r="AX316" s="14" t="s">
        <v>77</v>
      </c>
      <c r="AY316" s="211" t="s">
        <v>147</v>
      </c>
    </row>
    <row r="317" spans="1:65" s="2" customFormat="1" ht="16.5" customHeight="1">
      <c r="A317" s="36"/>
      <c r="B317" s="37"/>
      <c r="C317" s="176" t="s">
        <v>710</v>
      </c>
      <c r="D317" s="176" t="s">
        <v>150</v>
      </c>
      <c r="E317" s="177" t="s">
        <v>640</v>
      </c>
      <c r="F317" s="178" t="s">
        <v>641</v>
      </c>
      <c r="G317" s="179" t="s">
        <v>199</v>
      </c>
      <c r="H317" s="180">
        <v>1</v>
      </c>
      <c r="I317" s="181"/>
      <c r="J317" s="182">
        <f>ROUND(I317*H317,2)</f>
        <v>0</v>
      </c>
      <c r="K317" s="178" t="s">
        <v>21</v>
      </c>
      <c r="L317" s="41"/>
      <c r="M317" s="183" t="s">
        <v>21</v>
      </c>
      <c r="N317" s="184" t="s">
        <v>43</v>
      </c>
      <c r="O317" s="66"/>
      <c r="P317" s="185">
        <f>O317*H317</f>
        <v>0</v>
      </c>
      <c r="Q317" s="185">
        <v>5.0512140000000001E-3</v>
      </c>
      <c r="R317" s="185">
        <f>Q317*H317</f>
        <v>5.0512140000000001E-3</v>
      </c>
      <c r="S317" s="185">
        <v>0</v>
      </c>
      <c r="T317" s="186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7" t="s">
        <v>237</v>
      </c>
      <c r="AT317" s="187" t="s">
        <v>150</v>
      </c>
      <c r="AU317" s="187" t="s">
        <v>81</v>
      </c>
      <c r="AY317" s="19" t="s">
        <v>147</v>
      </c>
      <c r="BE317" s="188">
        <f>IF(N317="základní",J317,0)</f>
        <v>0</v>
      </c>
      <c r="BF317" s="188">
        <f>IF(N317="snížená",J317,0)</f>
        <v>0</v>
      </c>
      <c r="BG317" s="188">
        <f>IF(N317="zákl. přenesená",J317,0)</f>
        <v>0</v>
      </c>
      <c r="BH317" s="188">
        <f>IF(N317="sníž. přenesená",J317,0)</f>
        <v>0</v>
      </c>
      <c r="BI317" s="188">
        <f>IF(N317="nulová",J317,0)</f>
        <v>0</v>
      </c>
      <c r="BJ317" s="19" t="s">
        <v>77</v>
      </c>
      <c r="BK317" s="188">
        <f>ROUND(I317*H317,2)</f>
        <v>0</v>
      </c>
      <c r="BL317" s="19" t="s">
        <v>237</v>
      </c>
      <c r="BM317" s="187" t="s">
        <v>642</v>
      </c>
    </row>
    <row r="318" spans="1:65" s="2" customFormat="1" ht="48.75">
      <c r="A318" s="36"/>
      <c r="B318" s="37"/>
      <c r="C318" s="38"/>
      <c r="D318" s="189" t="s">
        <v>155</v>
      </c>
      <c r="E318" s="38"/>
      <c r="F318" s="190" t="s">
        <v>497</v>
      </c>
      <c r="G318" s="38"/>
      <c r="H318" s="38"/>
      <c r="I318" s="38"/>
      <c r="J318" s="38"/>
      <c r="K318" s="38"/>
      <c r="L318" s="41"/>
      <c r="M318" s="191"/>
      <c r="N318" s="192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155</v>
      </c>
      <c r="AU318" s="19" t="s">
        <v>81</v>
      </c>
    </row>
    <row r="319" spans="1:65" s="2" customFormat="1" ht="24.2" customHeight="1">
      <c r="A319" s="36"/>
      <c r="B319" s="37"/>
      <c r="C319" s="176" t="s">
        <v>711</v>
      </c>
      <c r="D319" s="176" t="s">
        <v>150</v>
      </c>
      <c r="E319" s="177" t="s">
        <v>499</v>
      </c>
      <c r="F319" s="178" t="s">
        <v>500</v>
      </c>
      <c r="G319" s="179" t="s">
        <v>102</v>
      </c>
      <c r="H319" s="180">
        <v>59</v>
      </c>
      <c r="I319" s="181"/>
      <c r="J319" s="182">
        <f>ROUND(I319*H319,2)</f>
        <v>0</v>
      </c>
      <c r="K319" s="178" t="s">
        <v>21</v>
      </c>
      <c r="L319" s="41"/>
      <c r="M319" s="183" t="s">
        <v>21</v>
      </c>
      <c r="N319" s="184" t="s">
        <v>43</v>
      </c>
      <c r="O319" s="66"/>
      <c r="P319" s="185">
        <f>O319*H319</f>
        <v>0</v>
      </c>
      <c r="Q319" s="185">
        <v>2.5200000000000001E-3</v>
      </c>
      <c r="R319" s="185">
        <f>Q319*H319</f>
        <v>0.14868000000000001</v>
      </c>
      <c r="S319" s="185">
        <v>0</v>
      </c>
      <c r="T319" s="186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7" t="s">
        <v>237</v>
      </c>
      <c r="AT319" s="187" t="s">
        <v>150</v>
      </c>
      <c r="AU319" s="187" t="s">
        <v>81</v>
      </c>
      <c r="AY319" s="19" t="s">
        <v>147</v>
      </c>
      <c r="BE319" s="188">
        <f>IF(N319="základní",J319,0)</f>
        <v>0</v>
      </c>
      <c r="BF319" s="188">
        <f>IF(N319="snížená",J319,0)</f>
        <v>0</v>
      </c>
      <c r="BG319" s="188">
        <f>IF(N319="zákl. přenesená",J319,0)</f>
        <v>0</v>
      </c>
      <c r="BH319" s="188">
        <f>IF(N319="sníž. přenesená",J319,0)</f>
        <v>0</v>
      </c>
      <c r="BI319" s="188">
        <f>IF(N319="nulová",J319,0)</f>
        <v>0</v>
      </c>
      <c r="BJ319" s="19" t="s">
        <v>77</v>
      </c>
      <c r="BK319" s="188">
        <f>ROUND(I319*H319,2)</f>
        <v>0</v>
      </c>
      <c r="BL319" s="19" t="s">
        <v>237</v>
      </c>
      <c r="BM319" s="187" t="s">
        <v>501</v>
      </c>
    </row>
    <row r="320" spans="1:65" s="2" customFormat="1" ht="16.5" customHeight="1">
      <c r="A320" s="36"/>
      <c r="B320" s="37"/>
      <c r="C320" s="176" t="s">
        <v>712</v>
      </c>
      <c r="D320" s="176" t="s">
        <v>150</v>
      </c>
      <c r="E320" s="177" t="s">
        <v>503</v>
      </c>
      <c r="F320" s="178" t="s">
        <v>504</v>
      </c>
      <c r="G320" s="179" t="s">
        <v>199</v>
      </c>
      <c r="H320" s="180">
        <v>18</v>
      </c>
      <c r="I320" s="181"/>
      <c r="J320" s="182">
        <f>ROUND(I320*H320,2)</f>
        <v>0</v>
      </c>
      <c r="K320" s="178" t="s">
        <v>21</v>
      </c>
      <c r="L320" s="41"/>
      <c r="M320" s="183" t="s">
        <v>21</v>
      </c>
      <c r="N320" s="184" t="s">
        <v>43</v>
      </c>
      <c r="O320" s="66"/>
      <c r="P320" s="185">
        <f>O320*H320</f>
        <v>0</v>
      </c>
      <c r="Q320" s="185">
        <v>0</v>
      </c>
      <c r="R320" s="185">
        <f>Q320*H320</f>
        <v>0</v>
      </c>
      <c r="S320" s="185">
        <v>0</v>
      </c>
      <c r="T320" s="186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7" t="s">
        <v>237</v>
      </c>
      <c r="AT320" s="187" t="s">
        <v>150</v>
      </c>
      <c r="AU320" s="187" t="s">
        <v>81</v>
      </c>
      <c r="AY320" s="19" t="s">
        <v>147</v>
      </c>
      <c r="BE320" s="188">
        <f>IF(N320="základní",J320,0)</f>
        <v>0</v>
      </c>
      <c r="BF320" s="188">
        <f>IF(N320="snížená",J320,0)</f>
        <v>0</v>
      </c>
      <c r="BG320" s="188">
        <f>IF(N320="zákl. přenesená",J320,0)</f>
        <v>0</v>
      </c>
      <c r="BH320" s="188">
        <f>IF(N320="sníž. přenesená",J320,0)</f>
        <v>0</v>
      </c>
      <c r="BI320" s="188">
        <f>IF(N320="nulová",J320,0)</f>
        <v>0</v>
      </c>
      <c r="BJ320" s="19" t="s">
        <v>77</v>
      </c>
      <c r="BK320" s="188">
        <f>ROUND(I320*H320,2)</f>
        <v>0</v>
      </c>
      <c r="BL320" s="19" t="s">
        <v>237</v>
      </c>
      <c r="BM320" s="187" t="s">
        <v>505</v>
      </c>
    </row>
    <row r="321" spans="1:65" s="2" customFormat="1" ht="24.2" customHeight="1">
      <c r="A321" s="36"/>
      <c r="B321" s="37"/>
      <c r="C321" s="176" t="s">
        <v>713</v>
      </c>
      <c r="D321" s="176" t="s">
        <v>150</v>
      </c>
      <c r="E321" s="177" t="s">
        <v>646</v>
      </c>
      <c r="F321" s="178" t="s">
        <v>647</v>
      </c>
      <c r="G321" s="179" t="s">
        <v>317</v>
      </c>
      <c r="H321" s="180">
        <v>0.154</v>
      </c>
      <c r="I321" s="181"/>
      <c r="J321" s="182">
        <f>ROUND(I321*H321,2)</f>
        <v>0</v>
      </c>
      <c r="K321" s="178" t="s">
        <v>169</v>
      </c>
      <c r="L321" s="41"/>
      <c r="M321" s="183" t="s">
        <v>21</v>
      </c>
      <c r="N321" s="184" t="s">
        <v>43</v>
      </c>
      <c r="O321" s="66"/>
      <c r="P321" s="185">
        <f>O321*H321</f>
        <v>0</v>
      </c>
      <c r="Q321" s="185">
        <v>0</v>
      </c>
      <c r="R321" s="185">
        <f>Q321*H321</f>
        <v>0</v>
      </c>
      <c r="S321" s="185">
        <v>0</v>
      </c>
      <c r="T321" s="186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7" t="s">
        <v>237</v>
      </c>
      <c r="AT321" s="187" t="s">
        <v>150</v>
      </c>
      <c r="AU321" s="187" t="s">
        <v>81</v>
      </c>
      <c r="AY321" s="19" t="s">
        <v>147</v>
      </c>
      <c r="BE321" s="188">
        <f>IF(N321="základní",J321,0)</f>
        <v>0</v>
      </c>
      <c r="BF321" s="188">
        <f>IF(N321="snížená",J321,0)</f>
        <v>0</v>
      </c>
      <c r="BG321" s="188">
        <f>IF(N321="zákl. přenesená",J321,0)</f>
        <v>0</v>
      </c>
      <c r="BH321" s="188">
        <f>IF(N321="sníž. přenesená",J321,0)</f>
        <v>0</v>
      </c>
      <c r="BI321" s="188">
        <f>IF(N321="nulová",J321,0)</f>
        <v>0</v>
      </c>
      <c r="BJ321" s="19" t="s">
        <v>77</v>
      </c>
      <c r="BK321" s="188">
        <f>ROUND(I321*H321,2)</f>
        <v>0</v>
      </c>
      <c r="BL321" s="19" t="s">
        <v>237</v>
      </c>
      <c r="BM321" s="187" t="s">
        <v>648</v>
      </c>
    </row>
    <row r="322" spans="1:65" s="2" customFormat="1">
      <c r="A322" s="36"/>
      <c r="B322" s="37"/>
      <c r="C322" s="38"/>
      <c r="D322" s="212" t="s">
        <v>171</v>
      </c>
      <c r="E322" s="38"/>
      <c r="F322" s="213" t="s">
        <v>649</v>
      </c>
      <c r="G322" s="38"/>
      <c r="H322" s="38"/>
      <c r="I322" s="38"/>
      <c r="J322" s="38"/>
      <c r="K322" s="38"/>
      <c r="L322" s="41"/>
      <c r="M322" s="191"/>
      <c r="N322" s="192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171</v>
      </c>
      <c r="AU322" s="19" t="s">
        <v>81</v>
      </c>
    </row>
    <row r="323" spans="1:65" s="12" customFormat="1" ht="22.9" customHeight="1">
      <c r="B323" s="160"/>
      <c r="C323" s="161"/>
      <c r="D323" s="162" t="s">
        <v>71</v>
      </c>
      <c r="E323" s="174" t="s">
        <v>650</v>
      </c>
      <c r="F323" s="174" t="s">
        <v>651</v>
      </c>
      <c r="G323" s="161"/>
      <c r="H323" s="161"/>
      <c r="I323" s="161"/>
      <c r="J323" s="175">
        <f>BK323</f>
        <v>0</v>
      </c>
      <c r="K323" s="161"/>
      <c r="L323" s="166"/>
      <c r="M323" s="167"/>
      <c r="N323" s="168"/>
      <c r="O323" s="168"/>
      <c r="P323" s="169">
        <f>SUM(P324:P329)</f>
        <v>0</v>
      </c>
      <c r="Q323" s="168"/>
      <c r="R323" s="169">
        <f>SUM(R324:R329)</f>
        <v>0</v>
      </c>
      <c r="S323" s="168"/>
      <c r="T323" s="170">
        <f>SUM(T324:T329)</f>
        <v>4.3928025999999996</v>
      </c>
      <c r="AR323" s="171" t="s">
        <v>81</v>
      </c>
      <c r="AT323" s="172" t="s">
        <v>71</v>
      </c>
      <c r="AU323" s="172" t="s">
        <v>77</v>
      </c>
      <c r="AY323" s="171" t="s">
        <v>147</v>
      </c>
      <c r="BK323" s="173">
        <f>SUM(BK324:BK329)</f>
        <v>0</v>
      </c>
    </row>
    <row r="324" spans="1:65" s="2" customFormat="1" ht="16.5" customHeight="1">
      <c r="A324" s="36"/>
      <c r="B324" s="37"/>
      <c r="C324" s="176" t="s">
        <v>714</v>
      </c>
      <c r="D324" s="176" t="s">
        <v>150</v>
      </c>
      <c r="E324" s="177" t="s">
        <v>715</v>
      </c>
      <c r="F324" s="178" t="s">
        <v>716</v>
      </c>
      <c r="G324" s="179" t="s">
        <v>94</v>
      </c>
      <c r="H324" s="180">
        <v>124.44199999999999</v>
      </c>
      <c r="I324" s="181"/>
      <c r="J324" s="182">
        <f>ROUND(I324*H324,2)</f>
        <v>0</v>
      </c>
      <c r="K324" s="178" t="s">
        <v>169</v>
      </c>
      <c r="L324" s="41"/>
      <c r="M324" s="183" t="s">
        <v>21</v>
      </c>
      <c r="N324" s="184" t="s">
        <v>43</v>
      </c>
      <c r="O324" s="66"/>
      <c r="P324" s="185">
        <f>O324*H324</f>
        <v>0</v>
      </c>
      <c r="Q324" s="185">
        <v>0</v>
      </c>
      <c r="R324" s="185">
        <f>Q324*H324</f>
        <v>0</v>
      </c>
      <c r="S324" s="185">
        <v>3.5299999999999998E-2</v>
      </c>
      <c r="T324" s="186">
        <f>S324*H324</f>
        <v>4.3928025999999996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7" t="s">
        <v>237</v>
      </c>
      <c r="AT324" s="187" t="s">
        <v>150</v>
      </c>
      <c r="AU324" s="187" t="s">
        <v>81</v>
      </c>
      <c r="AY324" s="19" t="s">
        <v>147</v>
      </c>
      <c r="BE324" s="188">
        <f>IF(N324="základní",J324,0)</f>
        <v>0</v>
      </c>
      <c r="BF324" s="188">
        <f>IF(N324="snížená",J324,0)</f>
        <v>0</v>
      </c>
      <c r="BG324" s="188">
        <f>IF(N324="zákl. přenesená",J324,0)</f>
        <v>0</v>
      </c>
      <c r="BH324" s="188">
        <f>IF(N324="sníž. přenesená",J324,0)</f>
        <v>0</v>
      </c>
      <c r="BI324" s="188">
        <f>IF(N324="nulová",J324,0)</f>
        <v>0</v>
      </c>
      <c r="BJ324" s="19" t="s">
        <v>77</v>
      </c>
      <c r="BK324" s="188">
        <f>ROUND(I324*H324,2)</f>
        <v>0</v>
      </c>
      <c r="BL324" s="19" t="s">
        <v>237</v>
      </c>
      <c r="BM324" s="187" t="s">
        <v>717</v>
      </c>
    </row>
    <row r="325" spans="1:65" s="2" customFormat="1">
      <c r="A325" s="36"/>
      <c r="B325" s="37"/>
      <c r="C325" s="38"/>
      <c r="D325" s="212" t="s">
        <v>171</v>
      </c>
      <c r="E325" s="38"/>
      <c r="F325" s="213" t="s">
        <v>718</v>
      </c>
      <c r="G325" s="38"/>
      <c r="H325" s="38"/>
      <c r="I325" s="38"/>
      <c r="J325" s="38"/>
      <c r="K325" s="38"/>
      <c r="L325" s="41"/>
      <c r="M325" s="191"/>
      <c r="N325" s="192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171</v>
      </c>
      <c r="AU325" s="19" t="s">
        <v>81</v>
      </c>
    </row>
    <row r="326" spans="1:65" s="14" customFormat="1">
      <c r="B326" s="202"/>
      <c r="C326" s="203"/>
      <c r="D326" s="189" t="s">
        <v>157</v>
      </c>
      <c r="E326" s="204" t="s">
        <v>21</v>
      </c>
      <c r="F326" s="205" t="s">
        <v>657</v>
      </c>
      <c r="G326" s="203"/>
      <c r="H326" s="206">
        <v>126.57599999999999</v>
      </c>
      <c r="I326" s="203"/>
      <c r="J326" s="203"/>
      <c r="K326" s="203"/>
      <c r="L326" s="207"/>
      <c r="M326" s="208"/>
      <c r="N326" s="209"/>
      <c r="O326" s="209"/>
      <c r="P326" s="209"/>
      <c r="Q326" s="209"/>
      <c r="R326" s="209"/>
      <c r="S326" s="209"/>
      <c r="T326" s="210"/>
      <c r="AT326" s="211" t="s">
        <v>157</v>
      </c>
      <c r="AU326" s="211" t="s">
        <v>81</v>
      </c>
      <c r="AV326" s="14" t="s">
        <v>81</v>
      </c>
      <c r="AW326" s="14" t="s">
        <v>33</v>
      </c>
      <c r="AX326" s="14" t="s">
        <v>72</v>
      </c>
      <c r="AY326" s="211" t="s">
        <v>147</v>
      </c>
    </row>
    <row r="327" spans="1:65" s="14" customFormat="1">
      <c r="B327" s="202"/>
      <c r="C327" s="203"/>
      <c r="D327" s="189" t="s">
        <v>157</v>
      </c>
      <c r="E327" s="204" t="s">
        <v>21</v>
      </c>
      <c r="F327" s="205" t="s">
        <v>658</v>
      </c>
      <c r="G327" s="203"/>
      <c r="H327" s="206">
        <v>-2.1339999999999999</v>
      </c>
      <c r="I327" s="203"/>
      <c r="J327" s="203"/>
      <c r="K327" s="203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157</v>
      </c>
      <c r="AU327" s="211" t="s">
        <v>81</v>
      </c>
      <c r="AV327" s="14" t="s">
        <v>81</v>
      </c>
      <c r="AW327" s="14" t="s">
        <v>33</v>
      </c>
      <c r="AX327" s="14" t="s">
        <v>72</v>
      </c>
      <c r="AY327" s="211" t="s">
        <v>147</v>
      </c>
    </row>
    <row r="328" spans="1:65" s="16" customFormat="1">
      <c r="B328" s="234"/>
      <c r="C328" s="235"/>
      <c r="D328" s="189" t="s">
        <v>157</v>
      </c>
      <c r="E328" s="236" t="s">
        <v>659</v>
      </c>
      <c r="F328" s="237" t="s">
        <v>390</v>
      </c>
      <c r="G328" s="235"/>
      <c r="H328" s="238">
        <v>124.44199999999999</v>
      </c>
      <c r="I328" s="235"/>
      <c r="J328" s="235"/>
      <c r="K328" s="235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157</v>
      </c>
      <c r="AU328" s="243" t="s">
        <v>81</v>
      </c>
      <c r="AV328" s="16" t="s">
        <v>84</v>
      </c>
      <c r="AW328" s="16" t="s">
        <v>33</v>
      </c>
      <c r="AX328" s="16" t="s">
        <v>72</v>
      </c>
      <c r="AY328" s="243" t="s">
        <v>147</v>
      </c>
    </row>
    <row r="329" spans="1:65" s="15" customFormat="1">
      <c r="B329" s="224"/>
      <c r="C329" s="225"/>
      <c r="D329" s="189" t="s">
        <v>157</v>
      </c>
      <c r="E329" s="226" t="s">
        <v>21</v>
      </c>
      <c r="F329" s="227" t="s">
        <v>208</v>
      </c>
      <c r="G329" s="225"/>
      <c r="H329" s="228">
        <v>124.44199999999999</v>
      </c>
      <c r="I329" s="225"/>
      <c r="J329" s="225"/>
      <c r="K329" s="225"/>
      <c r="L329" s="229"/>
      <c r="M329" s="248"/>
      <c r="N329" s="249"/>
      <c r="O329" s="249"/>
      <c r="P329" s="249"/>
      <c r="Q329" s="249"/>
      <c r="R329" s="249"/>
      <c r="S329" s="249"/>
      <c r="T329" s="250"/>
      <c r="AT329" s="233" t="s">
        <v>157</v>
      </c>
      <c r="AU329" s="233" t="s">
        <v>81</v>
      </c>
      <c r="AV329" s="15" t="s">
        <v>153</v>
      </c>
      <c r="AW329" s="15" t="s">
        <v>33</v>
      </c>
      <c r="AX329" s="15" t="s">
        <v>77</v>
      </c>
      <c r="AY329" s="233" t="s">
        <v>147</v>
      </c>
    </row>
    <row r="330" spans="1:65" s="2" customFormat="1" ht="6.95" customHeight="1">
      <c r="A330" s="36"/>
      <c r="B330" s="49"/>
      <c r="C330" s="50"/>
      <c r="D330" s="50"/>
      <c r="E330" s="50"/>
      <c r="F330" s="50"/>
      <c r="G330" s="50"/>
      <c r="H330" s="50"/>
      <c r="I330" s="50"/>
      <c r="J330" s="50"/>
      <c r="K330" s="50"/>
      <c r="L330" s="41"/>
      <c r="M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</row>
  </sheetData>
  <sheetProtection algorithmName="SHA-512" hashValue="q06vgq2QiIVLttsPySfvKBlIhowZGX6sLHW8rdOPU3Mf5uWpXhanGWj+S9Bt76xIdykDJZtuJYh44MlYXmNjJg==" saltValue="+CZ42bcjI4j9hoPbfNLgtA==" spinCount="100000" sheet="1" objects="1" scenarios="1" selectLockedCells="1" autoFilter="0"/>
  <autoFilter ref="C88:K329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100" r:id="rId1"/>
    <hyperlink ref="F107" r:id="rId2"/>
    <hyperlink ref="F110" r:id="rId3"/>
    <hyperlink ref="F115" r:id="rId4"/>
    <hyperlink ref="F118" r:id="rId5"/>
    <hyperlink ref="F129" r:id="rId6"/>
    <hyperlink ref="F131" r:id="rId7"/>
    <hyperlink ref="F135" r:id="rId8"/>
    <hyperlink ref="F138" r:id="rId9"/>
    <hyperlink ref="F141" r:id="rId10"/>
    <hyperlink ref="F146" r:id="rId11"/>
    <hyperlink ref="F149" r:id="rId12"/>
    <hyperlink ref="F152" r:id="rId13"/>
    <hyperlink ref="F156" r:id="rId14"/>
    <hyperlink ref="F159" r:id="rId15"/>
    <hyperlink ref="F162" r:id="rId16"/>
    <hyperlink ref="F166" r:id="rId17"/>
    <hyperlink ref="F169" r:id="rId18"/>
    <hyperlink ref="F172" r:id="rId19"/>
    <hyperlink ref="F176" r:id="rId20"/>
    <hyperlink ref="F179" r:id="rId21"/>
    <hyperlink ref="F183" r:id="rId22"/>
    <hyperlink ref="F186" r:id="rId23"/>
    <hyperlink ref="F193" r:id="rId24"/>
    <hyperlink ref="F197" r:id="rId25"/>
    <hyperlink ref="F201" r:id="rId26"/>
    <hyperlink ref="F205" r:id="rId27"/>
    <hyperlink ref="F207" r:id="rId28"/>
    <hyperlink ref="F209" r:id="rId29"/>
    <hyperlink ref="F212" r:id="rId30"/>
    <hyperlink ref="F215" r:id="rId31"/>
    <hyperlink ref="F218" r:id="rId32"/>
    <hyperlink ref="F221" r:id="rId33"/>
    <hyperlink ref="F224" r:id="rId34"/>
    <hyperlink ref="F228" r:id="rId35"/>
    <hyperlink ref="F232" r:id="rId36"/>
    <hyperlink ref="F237" r:id="rId37"/>
    <hyperlink ref="F241" r:id="rId38"/>
    <hyperlink ref="F248" r:id="rId39"/>
    <hyperlink ref="F253" r:id="rId40"/>
    <hyperlink ref="F256" r:id="rId41"/>
    <hyperlink ref="F261" r:id="rId42"/>
    <hyperlink ref="F264" r:id="rId43"/>
    <hyperlink ref="F269" r:id="rId44"/>
    <hyperlink ref="F278" r:id="rId45"/>
    <hyperlink ref="F286" r:id="rId46"/>
    <hyperlink ref="F289" r:id="rId47"/>
    <hyperlink ref="F297" r:id="rId48"/>
    <hyperlink ref="F300" r:id="rId49"/>
    <hyperlink ref="F305" r:id="rId50"/>
    <hyperlink ref="F308" r:id="rId51"/>
    <hyperlink ref="F315" r:id="rId52"/>
    <hyperlink ref="F322" r:id="rId53"/>
    <hyperlink ref="F325" r:id="rId5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"/>
  <sheetViews>
    <sheetView showGridLines="0" topLeftCell="A82" workbookViewId="0">
      <selection activeCell="H90" sqref="H9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9" t="s">
        <v>90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81</v>
      </c>
    </row>
    <row r="4" spans="1:46" s="1" customFormat="1" ht="24.95" customHeight="1">
      <c r="B4" s="22"/>
      <c r="D4" s="106" t="s">
        <v>99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90" t="str">
        <f>'Rekapitulace stavby'!K6</f>
        <v>ZŠ Emy Destinnové a ZŠ nám. Svobody 2, Praha 6 - rekonstrukce teras</v>
      </c>
      <c r="F7" s="391"/>
      <c r="G7" s="391"/>
      <c r="H7" s="391"/>
      <c r="L7" s="22"/>
    </row>
    <row r="8" spans="1:46" s="2" customFormat="1" ht="12" customHeight="1">
      <c r="A8" s="36"/>
      <c r="B8" s="41"/>
      <c r="C8" s="36"/>
      <c r="D8" s="108" t="s">
        <v>112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2" t="s">
        <v>719</v>
      </c>
      <c r="F9" s="393"/>
      <c r="G9" s="393"/>
      <c r="H9" s="393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91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720</v>
      </c>
      <c r="G12" s="36"/>
      <c r="H12" s="36"/>
      <c r="I12" s="108" t="s">
        <v>24</v>
      </c>
      <c r="J12" s="111" t="str">
        <f>'Rekapitulace stavby'!AN8</f>
        <v>Vyplň údaj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25</v>
      </c>
      <c r="E14" s="36"/>
      <c r="F14" s="36"/>
      <c r="G14" s="36"/>
      <c r="H14" s="36"/>
      <c r="I14" s="108" t="s">
        <v>26</v>
      </c>
      <c r="J14" s="110" t="s">
        <v>21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721</v>
      </c>
      <c r="F15" s="36"/>
      <c r="G15" s="36"/>
      <c r="H15" s="36"/>
      <c r="I15" s="108" t="s">
        <v>28</v>
      </c>
      <c r="J15" s="110" t="s">
        <v>21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29</v>
      </c>
      <c r="E17" s="36"/>
      <c r="F17" s="36"/>
      <c r="G17" s="36"/>
      <c r="H17" s="36"/>
      <c r="I17" s="108" t="s">
        <v>26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08" t="s">
        <v>28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31</v>
      </c>
      <c r="E20" s="36"/>
      <c r="F20" s="36"/>
      <c r="G20" s="36"/>
      <c r="H20" s="36"/>
      <c r="I20" s="108" t="s">
        <v>26</v>
      </c>
      <c r="J20" s="110" t="s">
        <v>722</v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">
        <v>723</v>
      </c>
      <c r="F21" s="36"/>
      <c r="G21" s="36"/>
      <c r="H21" s="36"/>
      <c r="I21" s="108" t="s">
        <v>28</v>
      </c>
      <c r="J21" s="110" t="s">
        <v>21</v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34</v>
      </c>
      <c r="E23" s="36"/>
      <c r="F23" s="36"/>
      <c r="G23" s="36"/>
      <c r="H23" s="36"/>
      <c r="I23" s="108" t="s">
        <v>26</v>
      </c>
      <c r="J23" s="110" t="s">
        <v>21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35</v>
      </c>
      <c r="F24" s="36"/>
      <c r="G24" s="36"/>
      <c r="H24" s="36"/>
      <c r="I24" s="108" t="s">
        <v>28</v>
      </c>
      <c r="J24" s="110" t="s">
        <v>21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36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396" t="s">
        <v>21</v>
      </c>
      <c r="F27" s="396"/>
      <c r="G27" s="396"/>
      <c r="H27" s="39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38</v>
      </c>
      <c r="E30" s="36"/>
      <c r="F30" s="36"/>
      <c r="G30" s="36"/>
      <c r="H30" s="36"/>
      <c r="I30" s="36"/>
      <c r="J30" s="117">
        <f>ROUND(J84,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40</v>
      </c>
      <c r="G32" s="36"/>
      <c r="H32" s="36"/>
      <c r="I32" s="118" t="s">
        <v>39</v>
      </c>
      <c r="J32" s="118" t="s">
        <v>41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42</v>
      </c>
      <c r="E33" s="108" t="s">
        <v>43</v>
      </c>
      <c r="F33" s="120">
        <f>ROUND((SUM(BE84:BE103)),  2)</f>
        <v>0</v>
      </c>
      <c r="G33" s="36"/>
      <c r="H33" s="36"/>
      <c r="I33" s="121">
        <v>0.21</v>
      </c>
      <c r="J33" s="120">
        <f>ROUND(((SUM(BE84:BE103))*I33),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44</v>
      </c>
      <c r="F34" s="120">
        <f>ROUND((SUM(BF84:BF103)),  2)</f>
        <v>0</v>
      </c>
      <c r="G34" s="36"/>
      <c r="H34" s="36"/>
      <c r="I34" s="121">
        <v>0.15</v>
      </c>
      <c r="J34" s="120">
        <f>ROUND(((SUM(BF84:BF103))*I34),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45</v>
      </c>
      <c r="F35" s="120">
        <f>ROUND((SUM(BG84:BG103)),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46</v>
      </c>
      <c r="F36" s="120">
        <f>ROUND((SUM(BH84:BH103)),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47</v>
      </c>
      <c r="F37" s="120">
        <f>ROUND((SUM(BI84:BI103)),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48</v>
      </c>
      <c r="E39" s="124"/>
      <c r="F39" s="124"/>
      <c r="G39" s="125" t="s">
        <v>49</v>
      </c>
      <c r="H39" s="126" t="s">
        <v>50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120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8" t="str">
        <f>E7</f>
        <v>ZŠ Emy Destinnové a ZŠ nám. Svobody 2, Praha 6 - rekonstrukce teras</v>
      </c>
      <c r="F48" s="389"/>
      <c r="G48" s="389"/>
      <c r="H48" s="389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112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76" t="str">
        <f>E9</f>
        <v>VRN - Vedlejší a ostatní rozpočtové náklady</v>
      </c>
      <c r="F50" s="387"/>
      <c r="G50" s="387"/>
      <c r="H50" s="387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Terronská 20/200, Praha 6</v>
      </c>
      <c r="G52" s="38"/>
      <c r="H52" s="38"/>
      <c r="I52" s="31" t="s">
        <v>24</v>
      </c>
      <c r="J52" s="61" t="str">
        <f>IF(J12="","",J12)</f>
        <v>Vyplň údaj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40.15" customHeight="1">
      <c r="A54" s="36"/>
      <c r="B54" s="37"/>
      <c r="C54" s="31" t="s">
        <v>25</v>
      </c>
      <c r="D54" s="38"/>
      <c r="E54" s="38"/>
      <c r="F54" s="29" t="str">
        <f>E15</f>
        <v>ÚMČ Praha 6 - Odbor školství a kultury</v>
      </c>
      <c r="G54" s="38"/>
      <c r="H54" s="38"/>
      <c r="I54" s="31" t="s">
        <v>31</v>
      </c>
      <c r="J54" s="34" t="str">
        <f>E21</f>
        <v>AVEK s.r.o., Prosecká 683/115, 190 00 Praha 9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40.15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Tomáš Vašek, Sněhurčina 710, 460 15 Liberec 15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121</v>
      </c>
      <c r="D57" s="134"/>
      <c r="E57" s="134"/>
      <c r="F57" s="134"/>
      <c r="G57" s="134"/>
      <c r="H57" s="134"/>
      <c r="I57" s="134"/>
      <c r="J57" s="135" t="s">
        <v>122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70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123</v>
      </c>
    </row>
    <row r="60" spans="1:47" s="9" customFormat="1" ht="24.95" customHeight="1">
      <c r="B60" s="137"/>
      <c r="C60" s="138"/>
      <c r="D60" s="139" t="s">
        <v>724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725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726</v>
      </c>
      <c r="E62" s="146"/>
      <c r="F62" s="146"/>
      <c r="G62" s="146"/>
      <c r="H62" s="146"/>
      <c r="I62" s="146"/>
      <c r="J62" s="147">
        <f>J89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727</v>
      </c>
      <c r="E63" s="146"/>
      <c r="F63" s="146"/>
      <c r="G63" s="146"/>
      <c r="H63" s="146"/>
      <c r="I63" s="146"/>
      <c r="J63" s="147">
        <f>J97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728</v>
      </c>
      <c r="E64" s="146"/>
      <c r="F64" s="146"/>
      <c r="G64" s="146"/>
      <c r="H64" s="146"/>
      <c r="I64" s="146"/>
      <c r="J64" s="147">
        <f>J100</f>
        <v>0</v>
      </c>
      <c r="K64" s="144"/>
      <c r="L64" s="148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09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9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132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88" t="str">
        <f>E7</f>
        <v>ZŠ Emy Destinnové a ZŠ nám. Svobody 2, Praha 6 - rekonstrukce teras</v>
      </c>
      <c r="F74" s="389"/>
      <c r="G74" s="389"/>
      <c r="H74" s="389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112</v>
      </c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76" t="str">
        <f>E9</f>
        <v>VRN - Vedlejší a ostatní rozpočtové náklady</v>
      </c>
      <c r="F76" s="387"/>
      <c r="G76" s="387"/>
      <c r="H76" s="387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22</v>
      </c>
      <c r="D78" s="38"/>
      <c r="E78" s="38"/>
      <c r="F78" s="29" t="str">
        <f>F12</f>
        <v>Terronská 20/200, Praha 6</v>
      </c>
      <c r="G78" s="38"/>
      <c r="H78" s="38"/>
      <c r="I78" s="31" t="s">
        <v>24</v>
      </c>
      <c r="J78" s="61" t="str">
        <f>IF(J12="","",J12)</f>
        <v>Vyplň údaj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40.15" customHeight="1">
      <c r="A80" s="36"/>
      <c r="B80" s="37"/>
      <c r="C80" s="31" t="s">
        <v>25</v>
      </c>
      <c r="D80" s="38"/>
      <c r="E80" s="38"/>
      <c r="F80" s="29" t="str">
        <f>E15</f>
        <v>ÚMČ Praha 6 - Odbor školství a kultury</v>
      </c>
      <c r="G80" s="38"/>
      <c r="H80" s="38"/>
      <c r="I80" s="31" t="s">
        <v>31</v>
      </c>
      <c r="J80" s="34" t="str">
        <f>E21</f>
        <v>AVEK s.r.o., Prosecká 683/115, 190 00 Praha 9</v>
      </c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40.15" customHeight="1">
      <c r="A81" s="36"/>
      <c r="B81" s="37"/>
      <c r="C81" s="31" t="s">
        <v>29</v>
      </c>
      <c r="D81" s="38"/>
      <c r="E81" s="38"/>
      <c r="F81" s="29" t="str">
        <f>IF(E18="","",E18)</f>
        <v>Vyplň údaj</v>
      </c>
      <c r="G81" s="38"/>
      <c r="H81" s="38"/>
      <c r="I81" s="31" t="s">
        <v>34</v>
      </c>
      <c r="J81" s="34" t="str">
        <f>E24</f>
        <v>Tomáš Vašek, Sněhurčina 710, 460 15 Liberec 15</v>
      </c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49"/>
      <c r="B83" s="150"/>
      <c r="C83" s="151" t="s">
        <v>133</v>
      </c>
      <c r="D83" s="152" t="s">
        <v>57</v>
      </c>
      <c r="E83" s="152" t="s">
        <v>53</v>
      </c>
      <c r="F83" s="152" t="s">
        <v>54</v>
      </c>
      <c r="G83" s="152" t="s">
        <v>134</v>
      </c>
      <c r="H83" s="152" t="s">
        <v>135</v>
      </c>
      <c r="I83" s="152" t="s">
        <v>136</v>
      </c>
      <c r="J83" s="152" t="s">
        <v>122</v>
      </c>
      <c r="K83" s="153" t="s">
        <v>137</v>
      </c>
      <c r="L83" s="154"/>
      <c r="M83" s="70" t="s">
        <v>21</v>
      </c>
      <c r="N83" s="71" t="s">
        <v>42</v>
      </c>
      <c r="O83" s="71" t="s">
        <v>138</v>
      </c>
      <c r="P83" s="71" t="s">
        <v>139</v>
      </c>
      <c r="Q83" s="71" t="s">
        <v>140</v>
      </c>
      <c r="R83" s="71" t="s">
        <v>141</v>
      </c>
      <c r="S83" s="71" t="s">
        <v>142</v>
      </c>
      <c r="T83" s="72" t="s">
        <v>143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6"/>
      <c r="B84" s="37"/>
      <c r="C84" s="77" t="s">
        <v>144</v>
      </c>
      <c r="D84" s="38"/>
      <c r="E84" s="38"/>
      <c r="F84" s="38"/>
      <c r="G84" s="38"/>
      <c r="H84" s="38"/>
      <c r="I84" s="38"/>
      <c r="J84" s="155">
        <f>BK84</f>
        <v>0</v>
      </c>
      <c r="K84" s="38"/>
      <c r="L84" s="41"/>
      <c r="M84" s="73"/>
      <c r="N84" s="156"/>
      <c r="O84" s="74"/>
      <c r="P84" s="157">
        <f>P85</f>
        <v>0</v>
      </c>
      <c r="Q84" s="74"/>
      <c r="R84" s="157">
        <f>R85</f>
        <v>0</v>
      </c>
      <c r="S84" s="74"/>
      <c r="T84" s="158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71</v>
      </c>
      <c r="AU84" s="19" t="s">
        <v>123</v>
      </c>
      <c r="BK84" s="159">
        <f>BK85</f>
        <v>0</v>
      </c>
    </row>
    <row r="85" spans="1:65" s="12" customFormat="1" ht="25.9" customHeight="1">
      <c r="B85" s="160"/>
      <c r="C85" s="161"/>
      <c r="D85" s="162" t="s">
        <v>71</v>
      </c>
      <c r="E85" s="163" t="s">
        <v>87</v>
      </c>
      <c r="F85" s="163" t="s">
        <v>729</v>
      </c>
      <c r="G85" s="161"/>
      <c r="H85" s="161"/>
      <c r="I85" s="161"/>
      <c r="J85" s="165">
        <f>BK85</f>
        <v>0</v>
      </c>
      <c r="K85" s="161"/>
      <c r="L85" s="166"/>
      <c r="M85" s="167"/>
      <c r="N85" s="168"/>
      <c r="O85" s="168"/>
      <c r="P85" s="169">
        <f>P86+P89+P97+P100</f>
        <v>0</v>
      </c>
      <c r="Q85" s="168"/>
      <c r="R85" s="169">
        <f>R86+R89+R97+R100</f>
        <v>0</v>
      </c>
      <c r="S85" s="168"/>
      <c r="T85" s="170">
        <f>T86+T89+T97+T100</f>
        <v>0</v>
      </c>
      <c r="AR85" s="171" t="s">
        <v>174</v>
      </c>
      <c r="AT85" s="172" t="s">
        <v>71</v>
      </c>
      <c r="AU85" s="172" t="s">
        <v>72</v>
      </c>
      <c r="AY85" s="171" t="s">
        <v>147</v>
      </c>
      <c r="BK85" s="173">
        <f>BK86+BK89+BK97+BK100</f>
        <v>0</v>
      </c>
    </row>
    <row r="86" spans="1:65" s="12" customFormat="1" ht="22.9" customHeight="1">
      <c r="B86" s="160"/>
      <c r="C86" s="161"/>
      <c r="D86" s="162" t="s">
        <v>71</v>
      </c>
      <c r="E86" s="174" t="s">
        <v>730</v>
      </c>
      <c r="F86" s="174" t="s">
        <v>731</v>
      </c>
      <c r="G86" s="161"/>
      <c r="H86" s="161"/>
      <c r="I86" s="161"/>
      <c r="J86" s="175">
        <f>BK86</f>
        <v>0</v>
      </c>
      <c r="K86" s="161"/>
      <c r="L86" s="166"/>
      <c r="M86" s="167"/>
      <c r="N86" s="168"/>
      <c r="O86" s="168"/>
      <c r="P86" s="169">
        <f>SUM(P87:P88)</f>
        <v>0</v>
      </c>
      <c r="Q86" s="168"/>
      <c r="R86" s="169">
        <f>SUM(R87:R88)</f>
        <v>0</v>
      </c>
      <c r="S86" s="168"/>
      <c r="T86" s="170">
        <f>SUM(T87:T88)</f>
        <v>0</v>
      </c>
      <c r="AR86" s="171" t="s">
        <v>174</v>
      </c>
      <c r="AT86" s="172" t="s">
        <v>71</v>
      </c>
      <c r="AU86" s="172" t="s">
        <v>77</v>
      </c>
      <c r="AY86" s="171" t="s">
        <v>147</v>
      </c>
      <c r="BK86" s="173">
        <f>SUM(BK87:BK88)</f>
        <v>0</v>
      </c>
    </row>
    <row r="87" spans="1:65" s="2" customFormat="1" ht="16.5" customHeight="1">
      <c r="A87" s="36"/>
      <c r="B87" s="37"/>
      <c r="C87" s="176" t="s">
        <v>77</v>
      </c>
      <c r="D87" s="176" t="s">
        <v>150</v>
      </c>
      <c r="E87" s="177" t="s">
        <v>732</v>
      </c>
      <c r="F87" s="178" t="s">
        <v>733</v>
      </c>
      <c r="G87" s="179" t="s">
        <v>289</v>
      </c>
      <c r="H87" s="180">
        <v>1</v>
      </c>
      <c r="I87" s="181"/>
      <c r="J87" s="182">
        <f>ROUND(I87*H87,2)</f>
        <v>0</v>
      </c>
      <c r="K87" s="178" t="s">
        <v>169</v>
      </c>
      <c r="L87" s="41"/>
      <c r="M87" s="183" t="s">
        <v>21</v>
      </c>
      <c r="N87" s="184" t="s">
        <v>43</v>
      </c>
      <c r="O87" s="66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734</v>
      </c>
      <c r="AT87" s="187" t="s">
        <v>150</v>
      </c>
      <c r="AU87" s="187" t="s">
        <v>81</v>
      </c>
      <c r="AY87" s="19" t="s">
        <v>147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9" t="s">
        <v>77</v>
      </c>
      <c r="BK87" s="188">
        <f>ROUND(I87*H87,2)</f>
        <v>0</v>
      </c>
      <c r="BL87" s="19" t="s">
        <v>734</v>
      </c>
      <c r="BM87" s="187" t="s">
        <v>735</v>
      </c>
    </row>
    <row r="88" spans="1:65" s="2" customFormat="1">
      <c r="A88" s="36"/>
      <c r="B88" s="37"/>
      <c r="C88" s="38"/>
      <c r="D88" s="212" t="s">
        <v>171</v>
      </c>
      <c r="E88" s="38"/>
      <c r="F88" s="213" t="s">
        <v>736</v>
      </c>
      <c r="G88" s="38"/>
      <c r="H88" s="38"/>
      <c r="I88" s="38"/>
      <c r="J88" s="38"/>
      <c r="K88" s="38"/>
      <c r="L88" s="41"/>
      <c r="M88" s="191"/>
      <c r="N88" s="192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171</v>
      </c>
      <c r="AU88" s="19" t="s">
        <v>81</v>
      </c>
    </row>
    <row r="89" spans="1:65" s="12" customFormat="1" ht="22.9" customHeight="1">
      <c r="B89" s="160"/>
      <c r="C89" s="161"/>
      <c r="D89" s="162" t="s">
        <v>71</v>
      </c>
      <c r="E89" s="174" t="s">
        <v>737</v>
      </c>
      <c r="F89" s="174" t="s">
        <v>738</v>
      </c>
      <c r="G89" s="161"/>
      <c r="H89" s="161"/>
      <c r="I89" s="161"/>
      <c r="J89" s="175">
        <f>BK89</f>
        <v>0</v>
      </c>
      <c r="K89" s="161"/>
      <c r="L89" s="166"/>
      <c r="M89" s="167"/>
      <c r="N89" s="168"/>
      <c r="O89" s="168"/>
      <c r="P89" s="169">
        <f>SUM(P90:P96)</f>
        <v>0</v>
      </c>
      <c r="Q89" s="168"/>
      <c r="R89" s="169">
        <f>SUM(R90:R96)</f>
        <v>0</v>
      </c>
      <c r="S89" s="168"/>
      <c r="T89" s="170">
        <f>SUM(T90:T96)</f>
        <v>0</v>
      </c>
      <c r="AR89" s="171" t="s">
        <v>174</v>
      </c>
      <c r="AT89" s="172" t="s">
        <v>71</v>
      </c>
      <c r="AU89" s="172" t="s">
        <v>77</v>
      </c>
      <c r="AY89" s="171" t="s">
        <v>147</v>
      </c>
      <c r="BK89" s="173">
        <f>SUM(BK90:BK96)</f>
        <v>0</v>
      </c>
    </row>
    <row r="90" spans="1:65" s="2" customFormat="1" ht="16.5" customHeight="1">
      <c r="A90" s="36"/>
      <c r="B90" s="37"/>
      <c r="C90" s="176" t="s">
        <v>81</v>
      </c>
      <c r="D90" s="176" t="s">
        <v>150</v>
      </c>
      <c r="E90" s="177" t="s">
        <v>739</v>
      </c>
      <c r="F90" s="178" t="s">
        <v>738</v>
      </c>
      <c r="G90" s="179" t="s">
        <v>1011</v>
      </c>
      <c r="H90" s="181"/>
      <c r="I90" s="406">
        <f>('1 - Terasa 100'!J87+'2 - Terasa 201'!J89+'3 - Terasa 202'!J89)/100</f>
        <v>0</v>
      </c>
      <c r="J90" s="182">
        <f>ROUND(I90*H90,2)</f>
        <v>0</v>
      </c>
      <c r="K90" s="178" t="s">
        <v>169</v>
      </c>
      <c r="L90" s="41"/>
      <c r="M90" s="183" t="s">
        <v>21</v>
      </c>
      <c r="N90" s="184" t="s">
        <v>43</v>
      </c>
      <c r="O90" s="66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734</v>
      </c>
      <c r="AT90" s="187" t="s">
        <v>150</v>
      </c>
      <c r="AU90" s="187" t="s">
        <v>81</v>
      </c>
      <c r="AY90" s="19" t="s">
        <v>147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9" t="s">
        <v>77</v>
      </c>
      <c r="BK90" s="188">
        <f>ROUND(I90*H90,2)</f>
        <v>0</v>
      </c>
      <c r="BL90" s="19" t="s">
        <v>734</v>
      </c>
      <c r="BM90" s="187" t="s">
        <v>740</v>
      </c>
    </row>
    <row r="91" spans="1:65" s="2" customFormat="1">
      <c r="A91" s="36"/>
      <c r="B91" s="37"/>
      <c r="C91" s="38"/>
      <c r="D91" s="212" t="s">
        <v>171</v>
      </c>
      <c r="E91" s="38"/>
      <c r="F91" s="213" t="s">
        <v>741</v>
      </c>
      <c r="G91" s="38"/>
      <c r="H91" s="38"/>
      <c r="I91" s="38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171</v>
      </c>
      <c r="AU91" s="19" t="s">
        <v>81</v>
      </c>
    </row>
    <row r="92" spans="1:65" s="2" customFormat="1" ht="29.25">
      <c r="A92" s="36"/>
      <c r="B92" s="37"/>
      <c r="C92" s="38"/>
      <c r="D92" s="189" t="s">
        <v>155</v>
      </c>
      <c r="E92" s="38"/>
      <c r="F92" s="190" t="s">
        <v>742</v>
      </c>
      <c r="G92" s="38"/>
      <c r="H92" s="38"/>
      <c r="I92" s="38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155</v>
      </c>
      <c r="AU92" s="19" t="s">
        <v>81</v>
      </c>
    </row>
    <row r="93" spans="1:65" s="2" customFormat="1" ht="16.5" customHeight="1">
      <c r="A93" s="36"/>
      <c r="B93" s="37"/>
      <c r="C93" s="176" t="s">
        <v>84</v>
      </c>
      <c r="D93" s="176" t="s">
        <v>150</v>
      </c>
      <c r="E93" s="177" t="s">
        <v>743</v>
      </c>
      <c r="F93" s="178" t="s">
        <v>744</v>
      </c>
      <c r="G93" s="179" t="s">
        <v>289</v>
      </c>
      <c r="H93" s="180">
        <v>1</v>
      </c>
      <c r="I93" s="181"/>
      <c r="J93" s="182">
        <f>ROUND(I93*H93,2)</f>
        <v>0</v>
      </c>
      <c r="K93" s="178" t="s">
        <v>169</v>
      </c>
      <c r="L93" s="41"/>
      <c r="M93" s="183" t="s">
        <v>21</v>
      </c>
      <c r="N93" s="184" t="s">
        <v>43</v>
      </c>
      <c r="O93" s="66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734</v>
      </c>
      <c r="AT93" s="187" t="s">
        <v>150</v>
      </c>
      <c r="AU93" s="187" t="s">
        <v>81</v>
      </c>
      <c r="AY93" s="19" t="s">
        <v>147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9" t="s">
        <v>77</v>
      </c>
      <c r="BK93" s="188">
        <f>ROUND(I93*H93,2)</f>
        <v>0</v>
      </c>
      <c r="BL93" s="19" t="s">
        <v>734</v>
      </c>
      <c r="BM93" s="187" t="s">
        <v>745</v>
      </c>
    </row>
    <row r="94" spans="1:65" s="2" customFormat="1">
      <c r="A94" s="36"/>
      <c r="B94" s="37"/>
      <c r="C94" s="38"/>
      <c r="D94" s="212" t="s">
        <v>171</v>
      </c>
      <c r="E94" s="38"/>
      <c r="F94" s="213" t="s">
        <v>746</v>
      </c>
      <c r="G94" s="38"/>
      <c r="H94" s="38"/>
      <c r="I94" s="38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171</v>
      </c>
      <c r="AU94" s="19" t="s">
        <v>81</v>
      </c>
    </row>
    <row r="95" spans="1:65" s="2" customFormat="1" ht="16.5" customHeight="1">
      <c r="A95" s="36"/>
      <c r="B95" s="37"/>
      <c r="C95" s="176" t="s">
        <v>153</v>
      </c>
      <c r="D95" s="176" t="s">
        <v>150</v>
      </c>
      <c r="E95" s="177" t="s">
        <v>747</v>
      </c>
      <c r="F95" s="178" t="s">
        <v>748</v>
      </c>
      <c r="G95" s="179" t="s">
        <v>289</v>
      </c>
      <c r="H95" s="180">
        <v>1</v>
      </c>
      <c r="I95" s="181"/>
      <c r="J95" s="182">
        <f>ROUND(I95*H95,2)</f>
        <v>0</v>
      </c>
      <c r="K95" s="178" t="s">
        <v>21</v>
      </c>
      <c r="L95" s="41"/>
      <c r="M95" s="183" t="s">
        <v>21</v>
      </c>
      <c r="N95" s="184" t="s">
        <v>43</v>
      </c>
      <c r="O95" s="66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7" t="s">
        <v>734</v>
      </c>
      <c r="AT95" s="187" t="s">
        <v>150</v>
      </c>
      <c r="AU95" s="187" t="s">
        <v>81</v>
      </c>
      <c r="AY95" s="19" t="s">
        <v>147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77</v>
      </c>
      <c r="BK95" s="188">
        <f>ROUND(I95*H95,2)</f>
        <v>0</v>
      </c>
      <c r="BL95" s="19" t="s">
        <v>734</v>
      </c>
      <c r="BM95" s="187" t="s">
        <v>749</v>
      </c>
    </row>
    <row r="96" spans="1:65" s="2" customFormat="1" ht="24.2" customHeight="1">
      <c r="A96" s="36"/>
      <c r="B96" s="37"/>
      <c r="C96" s="176" t="s">
        <v>174</v>
      </c>
      <c r="D96" s="176" t="s">
        <v>150</v>
      </c>
      <c r="E96" s="177" t="s">
        <v>750</v>
      </c>
      <c r="F96" s="178" t="s">
        <v>751</v>
      </c>
      <c r="G96" s="179" t="s">
        <v>289</v>
      </c>
      <c r="H96" s="180">
        <v>3</v>
      </c>
      <c r="I96" s="181"/>
      <c r="J96" s="182">
        <f>ROUND(I96*H96,2)</f>
        <v>0</v>
      </c>
      <c r="K96" s="178" t="s">
        <v>21</v>
      </c>
      <c r="L96" s="41"/>
      <c r="M96" s="183" t="s">
        <v>21</v>
      </c>
      <c r="N96" s="184" t="s">
        <v>43</v>
      </c>
      <c r="O96" s="66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7" t="s">
        <v>734</v>
      </c>
      <c r="AT96" s="187" t="s">
        <v>150</v>
      </c>
      <c r="AU96" s="187" t="s">
        <v>81</v>
      </c>
      <c r="AY96" s="19" t="s">
        <v>147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9" t="s">
        <v>77</v>
      </c>
      <c r="BK96" s="188">
        <f>ROUND(I96*H96,2)</f>
        <v>0</v>
      </c>
      <c r="BL96" s="19" t="s">
        <v>734</v>
      </c>
      <c r="BM96" s="187" t="s">
        <v>752</v>
      </c>
    </row>
    <row r="97" spans="1:65" s="12" customFormat="1" ht="22.9" customHeight="1">
      <c r="B97" s="160"/>
      <c r="C97" s="161"/>
      <c r="D97" s="162" t="s">
        <v>71</v>
      </c>
      <c r="E97" s="174" t="s">
        <v>753</v>
      </c>
      <c r="F97" s="174" t="s">
        <v>754</v>
      </c>
      <c r="G97" s="161"/>
      <c r="H97" s="161"/>
      <c r="I97" s="161"/>
      <c r="J97" s="175">
        <f>BK97</f>
        <v>0</v>
      </c>
      <c r="K97" s="161"/>
      <c r="L97" s="166"/>
      <c r="M97" s="167"/>
      <c r="N97" s="168"/>
      <c r="O97" s="168"/>
      <c r="P97" s="169">
        <f>SUM(P98:P99)</f>
        <v>0</v>
      </c>
      <c r="Q97" s="168"/>
      <c r="R97" s="169">
        <f>SUM(R98:R99)</f>
        <v>0</v>
      </c>
      <c r="S97" s="168"/>
      <c r="T97" s="170">
        <f>SUM(T98:T99)</f>
        <v>0</v>
      </c>
      <c r="AR97" s="171" t="s">
        <v>174</v>
      </c>
      <c r="AT97" s="172" t="s">
        <v>71</v>
      </c>
      <c r="AU97" s="172" t="s">
        <v>77</v>
      </c>
      <c r="AY97" s="171" t="s">
        <v>147</v>
      </c>
      <c r="BK97" s="173">
        <f>SUM(BK98:BK99)</f>
        <v>0</v>
      </c>
    </row>
    <row r="98" spans="1:65" s="2" customFormat="1" ht="16.5" customHeight="1">
      <c r="A98" s="36"/>
      <c r="B98" s="37"/>
      <c r="C98" s="176" t="s">
        <v>148</v>
      </c>
      <c r="D98" s="176" t="s">
        <v>150</v>
      </c>
      <c r="E98" s="177" t="s">
        <v>755</v>
      </c>
      <c r="F98" s="178" t="s">
        <v>756</v>
      </c>
      <c r="G98" s="179" t="s">
        <v>1011</v>
      </c>
      <c r="H98" s="181"/>
      <c r="I98" s="406">
        <f>('1 - Terasa 100'!J87+'2 - Terasa 201'!J89+'3 - Terasa 202'!J89)/100</f>
        <v>0</v>
      </c>
      <c r="J98" s="182">
        <f>ROUND(I98*H98,2)</f>
        <v>0</v>
      </c>
      <c r="K98" s="178" t="s">
        <v>169</v>
      </c>
      <c r="L98" s="41"/>
      <c r="M98" s="183" t="s">
        <v>21</v>
      </c>
      <c r="N98" s="184" t="s">
        <v>43</v>
      </c>
      <c r="O98" s="66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734</v>
      </c>
      <c r="AT98" s="187" t="s">
        <v>150</v>
      </c>
      <c r="AU98" s="187" t="s">
        <v>81</v>
      </c>
      <c r="AY98" s="19" t="s">
        <v>147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9" t="s">
        <v>77</v>
      </c>
      <c r="BK98" s="188">
        <f>ROUND(I98*H98,2)</f>
        <v>0</v>
      </c>
      <c r="BL98" s="19" t="s">
        <v>734</v>
      </c>
      <c r="BM98" s="187" t="s">
        <v>757</v>
      </c>
    </row>
    <row r="99" spans="1:65" s="2" customFormat="1">
      <c r="A99" s="36"/>
      <c r="B99" s="37"/>
      <c r="C99" s="38"/>
      <c r="D99" s="212" t="s">
        <v>171</v>
      </c>
      <c r="E99" s="38"/>
      <c r="F99" s="213" t="s">
        <v>758</v>
      </c>
      <c r="G99" s="38"/>
      <c r="H99" s="38"/>
      <c r="I99" s="38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171</v>
      </c>
      <c r="AU99" s="19" t="s">
        <v>81</v>
      </c>
    </row>
    <row r="100" spans="1:65" s="12" customFormat="1" ht="22.9" customHeight="1">
      <c r="B100" s="160"/>
      <c r="C100" s="161"/>
      <c r="D100" s="162" t="s">
        <v>71</v>
      </c>
      <c r="E100" s="174" t="s">
        <v>759</v>
      </c>
      <c r="F100" s="174" t="s">
        <v>760</v>
      </c>
      <c r="G100" s="161"/>
      <c r="H100" s="161"/>
      <c r="I100" s="161"/>
      <c r="J100" s="175">
        <f>BK100</f>
        <v>0</v>
      </c>
      <c r="K100" s="161"/>
      <c r="L100" s="166"/>
      <c r="M100" s="167"/>
      <c r="N100" s="168"/>
      <c r="O100" s="168"/>
      <c r="P100" s="169">
        <f>SUM(P101:P103)</f>
        <v>0</v>
      </c>
      <c r="Q100" s="168"/>
      <c r="R100" s="169">
        <f>SUM(R101:R103)</f>
        <v>0</v>
      </c>
      <c r="S100" s="168"/>
      <c r="T100" s="170">
        <f>SUM(T101:T103)</f>
        <v>0</v>
      </c>
      <c r="AR100" s="171" t="s">
        <v>174</v>
      </c>
      <c r="AT100" s="172" t="s">
        <v>71</v>
      </c>
      <c r="AU100" s="172" t="s">
        <v>77</v>
      </c>
      <c r="AY100" s="171" t="s">
        <v>147</v>
      </c>
      <c r="BK100" s="173">
        <f>SUM(BK101:BK103)</f>
        <v>0</v>
      </c>
    </row>
    <row r="101" spans="1:65" s="2" customFormat="1" ht="16.5" customHeight="1">
      <c r="A101" s="36"/>
      <c r="B101" s="37"/>
      <c r="C101" s="176" t="s">
        <v>186</v>
      </c>
      <c r="D101" s="176" t="s">
        <v>150</v>
      </c>
      <c r="E101" s="177" t="s">
        <v>761</v>
      </c>
      <c r="F101" s="178" t="s">
        <v>762</v>
      </c>
      <c r="G101" s="179" t="s">
        <v>1011</v>
      </c>
      <c r="H101" s="181"/>
      <c r="I101" s="406">
        <f>('1 - Terasa 100'!J87+'2 - Terasa 201'!J89+'3 - Terasa 202'!J89)/100</f>
        <v>0</v>
      </c>
      <c r="J101" s="182">
        <f>ROUND(I101*H101,2)</f>
        <v>0</v>
      </c>
      <c r="K101" s="178" t="s">
        <v>169</v>
      </c>
      <c r="L101" s="41"/>
      <c r="M101" s="183" t="s">
        <v>21</v>
      </c>
      <c r="N101" s="184" t="s">
        <v>43</v>
      </c>
      <c r="O101" s="66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7" t="s">
        <v>734</v>
      </c>
      <c r="AT101" s="187" t="s">
        <v>150</v>
      </c>
      <c r="AU101" s="187" t="s">
        <v>81</v>
      </c>
      <c r="AY101" s="19" t="s">
        <v>147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19" t="s">
        <v>77</v>
      </c>
      <c r="BK101" s="188">
        <f>ROUND(I101*H101,2)</f>
        <v>0</v>
      </c>
      <c r="BL101" s="19" t="s">
        <v>734</v>
      </c>
      <c r="BM101" s="187" t="s">
        <v>763</v>
      </c>
    </row>
    <row r="102" spans="1:65" s="2" customFormat="1">
      <c r="A102" s="36"/>
      <c r="B102" s="37"/>
      <c r="C102" s="38"/>
      <c r="D102" s="212" t="s">
        <v>171</v>
      </c>
      <c r="E102" s="38"/>
      <c r="F102" s="213" t="s">
        <v>764</v>
      </c>
      <c r="G102" s="38"/>
      <c r="H102" s="38"/>
      <c r="I102" s="38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171</v>
      </c>
      <c r="AU102" s="19" t="s">
        <v>81</v>
      </c>
    </row>
    <row r="103" spans="1:65" s="2" customFormat="1" ht="19.5">
      <c r="A103" s="36"/>
      <c r="B103" s="37"/>
      <c r="C103" s="38"/>
      <c r="D103" s="189" t="s">
        <v>155</v>
      </c>
      <c r="E103" s="38"/>
      <c r="F103" s="190" t="s">
        <v>765</v>
      </c>
      <c r="G103" s="38"/>
      <c r="H103" s="38"/>
      <c r="I103" s="38"/>
      <c r="J103" s="38"/>
      <c r="K103" s="38"/>
      <c r="L103" s="41"/>
      <c r="M103" s="244"/>
      <c r="N103" s="245"/>
      <c r="O103" s="246"/>
      <c r="P103" s="246"/>
      <c r="Q103" s="246"/>
      <c r="R103" s="246"/>
      <c r="S103" s="246"/>
      <c r="T103" s="24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155</v>
      </c>
      <c r="AU103" s="19" t="s">
        <v>81</v>
      </c>
    </row>
    <row r="104" spans="1:65" s="2" customFormat="1" ht="6.95" customHeight="1">
      <c r="A104" s="36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41"/>
      <c r="M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</sheetData>
  <sheetProtection algorithmName="SHA-512" hashValue="J6JTWs3bftMI2Ml3zEgKpriPj6B/raBMdo4R1HaYjSYV3YXdD+I59HxrtUTZiQI/XkGo7dIpXM1NrzA1fAQr/w==" saltValue="c3cigiwKzJxa5y1Xe+tG3w==" spinCount="100000" sheet="1" objects="1" scenarios="1" selectLockedCells="1" autoFilter="0"/>
  <autoFilter ref="C83:K10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1" r:id="rId2"/>
    <hyperlink ref="F94" r:id="rId3"/>
    <hyperlink ref="F99" r:id="rId4"/>
    <hyperlink ref="F102" r:id="rId5"/>
  </hyperlinks>
  <pageMargins left="0.39374999999999999" right="0.39374999999999999" top="0.39374999999999999" bottom="0.39374999999999999" header="0" footer="0"/>
  <pageSetup paperSize="9" fitToHeight="100" orientation="landscape" blackAndWhite="1" r:id="rId6"/>
  <headerFooter>
    <oddFooter>&amp;CStrana &amp;P z &amp;N</oddFooter>
  </headerFooter>
  <drawing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3"/>
  <sheetViews>
    <sheetView showGridLines="0" topLeftCell="A235" workbookViewId="0">
      <selection activeCell="D264" sqref="D264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4"/>
      <c r="C3" s="105"/>
      <c r="D3" s="105"/>
      <c r="E3" s="105"/>
      <c r="F3" s="105"/>
      <c r="G3" s="105"/>
      <c r="H3" s="22"/>
    </row>
    <row r="4" spans="1:8" s="1" customFormat="1" ht="24.95" customHeight="1">
      <c r="B4" s="22"/>
      <c r="C4" s="106" t="s">
        <v>766</v>
      </c>
      <c r="H4" s="22"/>
    </row>
    <row r="5" spans="1:8" s="1" customFormat="1" ht="12" customHeight="1">
      <c r="B5" s="22"/>
      <c r="C5" s="251" t="s">
        <v>13</v>
      </c>
      <c r="D5" s="396" t="s">
        <v>14</v>
      </c>
      <c r="E5" s="347"/>
      <c r="F5" s="347"/>
      <c r="H5" s="22"/>
    </row>
    <row r="6" spans="1:8" s="1" customFormat="1" ht="36.950000000000003" customHeight="1">
      <c r="B6" s="22"/>
      <c r="C6" s="252" t="s">
        <v>16</v>
      </c>
      <c r="D6" s="397" t="s">
        <v>17</v>
      </c>
      <c r="E6" s="347"/>
      <c r="F6" s="347"/>
      <c r="H6" s="22"/>
    </row>
    <row r="7" spans="1:8" s="1" customFormat="1" ht="16.5" customHeight="1">
      <c r="B7" s="22"/>
      <c r="C7" s="108" t="s">
        <v>24</v>
      </c>
      <c r="D7" s="111" t="str">
        <f>'Rekapitulace stavby'!AN8</f>
        <v>Vyplň údaj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49"/>
      <c r="B9" s="253"/>
      <c r="C9" s="254" t="s">
        <v>53</v>
      </c>
      <c r="D9" s="255" t="s">
        <v>54</v>
      </c>
      <c r="E9" s="255" t="s">
        <v>134</v>
      </c>
      <c r="F9" s="256" t="s">
        <v>767</v>
      </c>
      <c r="G9" s="149"/>
      <c r="H9" s="253"/>
    </row>
    <row r="10" spans="1:8" s="2" customFormat="1" ht="26.45" customHeight="1">
      <c r="A10" s="36"/>
      <c r="B10" s="41"/>
      <c r="C10" s="257" t="s">
        <v>768</v>
      </c>
      <c r="D10" s="257" t="s">
        <v>78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58" t="s">
        <v>92</v>
      </c>
      <c r="D11" s="259" t="s">
        <v>93</v>
      </c>
      <c r="E11" s="260" t="s">
        <v>94</v>
      </c>
      <c r="F11" s="261">
        <v>33.6</v>
      </c>
      <c r="G11" s="36"/>
      <c r="H11" s="41"/>
    </row>
    <row r="12" spans="1:8" s="2" customFormat="1" ht="16.899999999999999" customHeight="1">
      <c r="A12" s="36"/>
      <c r="B12" s="41"/>
      <c r="C12" s="262" t="s">
        <v>21</v>
      </c>
      <c r="D12" s="262" t="s">
        <v>207</v>
      </c>
      <c r="E12" s="19" t="s">
        <v>21</v>
      </c>
      <c r="F12" s="263">
        <v>33.6</v>
      </c>
      <c r="G12" s="36"/>
      <c r="H12" s="41"/>
    </row>
    <row r="13" spans="1:8" s="2" customFormat="1" ht="16.899999999999999" customHeight="1">
      <c r="A13" s="36"/>
      <c r="B13" s="41"/>
      <c r="C13" s="262" t="s">
        <v>92</v>
      </c>
      <c r="D13" s="262" t="s">
        <v>208</v>
      </c>
      <c r="E13" s="19" t="s">
        <v>21</v>
      </c>
      <c r="F13" s="263">
        <v>33.6</v>
      </c>
      <c r="G13" s="36"/>
      <c r="H13" s="41"/>
    </row>
    <row r="14" spans="1:8" s="2" customFormat="1" ht="16.899999999999999" customHeight="1">
      <c r="A14" s="36"/>
      <c r="B14" s="41"/>
      <c r="C14" s="264" t="s">
        <v>769</v>
      </c>
      <c r="D14" s="36"/>
      <c r="E14" s="36"/>
      <c r="F14" s="36"/>
      <c r="G14" s="36"/>
      <c r="H14" s="41"/>
    </row>
    <row r="15" spans="1:8" s="2" customFormat="1" ht="16.899999999999999" customHeight="1">
      <c r="A15" s="36"/>
      <c r="B15" s="41"/>
      <c r="C15" s="262" t="s">
        <v>203</v>
      </c>
      <c r="D15" s="262" t="s">
        <v>770</v>
      </c>
      <c r="E15" s="19" t="s">
        <v>94</v>
      </c>
      <c r="F15" s="263">
        <v>33.6</v>
      </c>
      <c r="G15" s="36"/>
      <c r="H15" s="41"/>
    </row>
    <row r="16" spans="1:8" s="2" customFormat="1" ht="16.899999999999999" customHeight="1">
      <c r="A16" s="36"/>
      <c r="B16" s="41"/>
      <c r="C16" s="262" t="s">
        <v>210</v>
      </c>
      <c r="D16" s="262" t="s">
        <v>771</v>
      </c>
      <c r="E16" s="19" t="s">
        <v>94</v>
      </c>
      <c r="F16" s="263">
        <v>2016</v>
      </c>
      <c r="G16" s="36"/>
      <c r="H16" s="41"/>
    </row>
    <row r="17" spans="1:8" s="2" customFormat="1" ht="16.899999999999999" customHeight="1">
      <c r="A17" s="36"/>
      <c r="B17" s="41"/>
      <c r="C17" s="262" t="s">
        <v>216</v>
      </c>
      <c r="D17" s="262" t="s">
        <v>772</v>
      </c>
      <c r="E17" s="19" t="s">
        <v>94</v>
      </c>
      <c r="F17" s="263">
        <v>33.6</v>
      </c>
      <c r="G17" s="36"/>
      <c r="H17" s="41"/>
    </row>
    <row r="18" spans="1:8" s="2" customFormat="1" ht="16.899999999999999" customHeight="1">
      <c r="A18" s="36"/>
      <c r="B18" s="41"/>
      <c r="C18" s="258" t="s">
        <v>96</v>
      </c>
      <c r="D18" s="259" t="s">
        <v>97</v>
      </c>
      <c r="E18" s="260" t="s">
        <v>94</v>
      </c>
      <c r="F18" s="261">
        <v>2.4</v>
      </c>
      <c r="G18" s="36"/>
      <c r="H18" s="41"/>
    </row>
    <row r="19" spans="1:8" s="2" customFormat="1" ht="16.899999999999999" customHeight="1">
      <c r="A19" s="36"/>
      <c r="B19" s="41"/>
      <c r="C19" s="262" t="s">
        <v>21</v>
      </c>
      <c r="D19" s="262" t="s">
        <v>274</v>
      </c>
      <c r="E19" s="19" t="s">
        <v>21</v>
      </c>
      <c r="F19" s="263">
        <v>2.4</v>
      </c>
      <c r="G19" s="36"/>
      <c r="H19" s="41"/>
    </row>
    <row r="20" spans="1:8" s="2" customFormat="1" ht="16.899999999999999" customHeight="1">
      <c r="A20" s="36"/>
      <c r="B20" s="41"/>
      <c r="C20" s="262" t="s">
        <v>96</v>
      </c>
      <c r="D20" s="262" t="s">
        <v>208</v>
      </c>
      <c r="E20" s="19" t="s">
        <v>21</v>
      </c>
      <c r="F20" s="263">
        <v>2.4</v>
      </c>
      <c r="G20" s="36"/>
      <c r="H20" s="41"/>
    </row>
    <row r="21" spans="1:8" s="2" customFormat="1" ht="16.899999999999999" customHeight="1">
      <c r="A21" s="36"/>
      <c r="B21" s="41"/>
      <c r="C21" s="264" t="s">
        <v>769</v>
      </c>
      <c r="D21" s="36"/>
      <c r="E21" s="36"/>
      <c r="F21" s="36"/>
      <c r="G21" s="36"/>
      <c r="H21" s="41"/>
    </row>
    <row r="22" spans="1:8" s="2" customFormat="1" ht="16.899999999999999" customHeight="1">
      <c r="A22" s="36"/>
      <c r="B22" s="41"/>
      <c r="C22" s="262" t="s">
        <v>270</v>
      </c>
      <c r="D22" s="262" t="s">
        <v>773</v>
      </c>
      <c r="E22" s="19" t="s">
        <v>94</v>
      </c>
      <c r="F22" s="263">
        <v>2.4</v>
      </c>
      <c r="G22" s="36"/>
      <c r="H22" s="41"/>
    </row>
    <row r="23" spans="1:8" s="2" customFormat="1" ht="16.899999999999999" customHeight="1">
      <c r="A23" s="36"/>
      <c r="B23" s="41"/>
      <c r="C23" s="262" t="s">
        <v>276</v>
      </c>
      <c r="D23" s="262" t="s">
        <v>774</v>
      </c>
      <c r="E23" s="19" t="s">
        <v>94</v>
      </c>
      <c r="F23" s="263">
        <v>144</v>
      </c>
      <c r="G23" s="36"/>
      <c r="H23" s="41"/>
    </row>
    <row r="24" spans="1:8" s="2" customFormat="1" ht="16.899999999999999" customHeight="1">
      <c r="A24" s="36"/>
      <c r="B24" s="41"/>
      <c r="C24" s="262" t="s">
        <v>282</v>
      </c>
      <c r="D24" s="262" t="s">
        <v>775</v>
      </c>
      <c r="E24" s="19" t="s">
        <v>94</v>
      </c>
      <c r="F24" s="263">
        <v>2.4</v>
      </c>
      <c r="G24" s="36"/>
      <c r="H24" s="41"/>
    </row>
    <row r="25" spans="1:8" s="2" customFormat="1" ht="16.899999999999999" customHeight="1">
      <c r="A25" s="36"/>
      <c r="B25" s="41"/>
      <c r="C25" s="258" t="s">
        <v>100</v>
      </c>
      <c r="D25" s="259" t="s">
        <v>101</v>
      </c>
      <c r="E25" s="260" t="s">
        <v>102</v>
      </c>
      <c r="F25" s="261">
        <v>62.08</v>
      </c>
      <c r="G25" s="36"/>
      <c r="H25" s="41"/>
    </row>
    <row r="26" spans="1:8" s="2" customFormat="1" ht="16.899999999999999" customHeight="1">
      <c r="A26" s="36"/>
      <c r="B26" s="41"/>
      <c r="C26" s="262" t="s">
        <v>21</v>
      </c>
      <c r="D26" s="262" t="s">
        <v>471</v>
      </c>
      <c r="E26" s="19" t="s">
        <v>21</v>
      </c>
      <c r="F26" s="263">
        <v>62.08</v>
      </c>
      <c r="G26" s="36"/>
      <c r="H26" s="41"/>
    </row>
    <row r="27" spans="1:8" s="2" customFormat="1" ht="16.899999999999999" customHeight="1">
      <c r="A27" s="36"/>
      <c r="B27" s="41"/>
      <c r="C27" s="262" t="s">
        <v>100</v>
      </c>
      <c r="D27" s="262" t="s">
        <v>208</v>
      </c>
      <c r="E27" s="19" t="s">
        <v>21</v>
      </c>
      <c r="F27" s="263">
        <v>62.08</v>
      </c>
      <c r="G27" s="36"/>
      <c r="H27" s="41"/>
    </row>
    <row r="28" spans="1:8" s="2" customFormat="1" ht="16.899999999999999" customHeight="1">
      <c r="A28" s="36"/>
      <c r="B28" s="41"/>
      <c r="C28" s="264" t="s">
        <v>769</v>
      </c>
      <c r="D28" s="36"/>
      <c r="E28" s="36"/>
      <c r="F28" s="36"/>
      <c r="G28" s="36"/>
      <c r="H28" s="41"/>
    </row>
    <row r="29" spans="1:8" s="2" customFormat="1" ht="16.899999999999999" customHeight="1">
      <c r="A29" s="36"/>
      <c r="B29" s="41"/>
      <c r="C29" s="262" t="s">
        <v>467</v>
      </c>
      <c r="D29" s="262" t="s">
        <v>776</v>
      </c>
      <c r="E29" s="19" t="s">
        <v>102</v>
      </c>
      <c r="F29" s="263">
        <v>62.08</v>
      </c>
      <c r="G29" s="36"/>
      <c r="H29" s="41"/>
    </row>
    <row r="30" spans="1:8" s="2" customFormat="1" ht="16.899999999999999" customHeight="1">
      <c r="A30" s="36"/>
      <c r="B30" s="41"/>
      <c r="C30" s="262" t="s">
        <v>473</v>
      </c>
      <c r="D30" s="262" t="s">
        <v>777</v>
      </c>
      <c r="E30" s="19" t="s">
        <v>102</v>
      </c>
      <c r="F30" s="263">
        <v>68.287999999999997</v>
      </c>
      <c r="G30" s="36"/>
      <c r="H30" s="41"/>
    </row>
    <row r="31" spans="1:8" s="2" customFormat="1" ht="16.899999999999999" customHeight="1">
      <c r="A31" s="36"/>
      <c r="B31" s="41"/>
      <c r="C31" s="258" t="s">
        <v>104</v>
      </c>
      <c r="D31" s="259" t="s">
        <v>105</v>
      </c>
      <c r="E31" s="260" t="s">
        <v>94</v>
      </c>
      <c r="F31" s="261">
        <v>33.6</v>
      </c>
      <c r="G31" s="36"/>
      <c r="H31" s="41"/>
    </row>
    <row r="32" spans="1:8" s="2" customFormat="1" ht="16.899999999999999" customHeight="1">
      <c r="A32" s="36"/>
      <c r="B32" s="41"/>
      <c r="C32" s="262" t="s">
        <v>21</v>
      </c>
      <c r="D32" s="262" t="s">
        <v>207</v>
      </c>
      <c r="E32" s="19" t="s">
        <v>21</v>
      </c>
      <c r="F32" s="263">
        <v>33.6</v>
      </c>
      <c r="G32" s="36"/>
      <c r="H32" s="41"/>
    </row>
    <row r="33" spans="1:8" s="2" customFormat="1" ht="16.899999999999999" customHeight="1">
      <c r="A33" s="36"/>
      <c r="B33" s="41"/>
      <c r="C33" s="262" t="s">
        <v>104</v>
      </c>
      <c r="D33" s="262" t="s">
        <v>208</v>
      </c>
      <c r="E33" s="19" t="s">
        <v>21</v>
      </c>
      <c r="F33" s="263">
        <v>33.6</v>
      </c>
      <c r="G33" s="36"/>
      <c r="H33" s="41"/>
    </row>
    <row r="34" spans="1:8" s="2" customFormat="1" ht="16.899999999999999" customHeight="1">
      <c r="A34" s="36"/>
      <c r="B34" s="41"/>
      <c r="C34" s="264" t="s">
        <v>769</v>
      </c>
      <c r="D34" s="36"/>
      <c r="E34" s="36"/>
      <c r="F34" s="36"/>
      <c r="G34" s="36"/>
      <c r="H34" s="41"/>
    </row>
    <row r="35" spans="1:8" s="2" customFormat="1" ht="16.899999999999999" customHeight="1">
      <c r="A35" s="36"/>
      <c r="B35" s="41"/>
      <c r="C35" s="262" t="s">
        <v>255</v>
      </c>
      <c r="D35" s="262" t="s">
        <v>778</v>
      </c>
      <c r="E35" s="19" t="s">
        <v>94</v>
      </c>
      <c r="F35" s="263">
        <v>33.6</v>
      </c>
      <c r="G35" s="36"/>
      <c r="H35" s="41"/>
    </row>
    <row r="36" spans="1:8" s="2" customFormat="1" ht="16.899999999999999" customHeight="1">
      <c r="A36" s="36"/>
      <c r="B36" s="41"/>
      <c r="C36" s="262" t="s">
        <v>260</v>
      </c>
      <c r="D36" s="262" t="s">
        <v>779</v>
      </c>
      <c r="E36" s="19" t="s">
        <v>94</v>
      </c>
      <c r="F36" s="263">
        <v>2016</v>
      </c>
      <c r="G36" s="36"/>
      <c r="H36" s="41"/>
    </row>
    <row r="37" spans="1:8" s="2" customFormat="1" ht="16.899999999999999" customHeight="1">
      <c r="A37" s="36"/>
      <c r="B37" s="41"/>
      <c r="C37" s="262" t="s">
        <v>265</v>
      </c>
      <c r="D37" s="262" t="s">
        <v>780</v>
      </c>
      <c r="E37" s="19" t="s">
        <v>94</v>
      </c>
      <c r="F37" s="263">
        <v>33.6</v>
      </c>
      <c r="G37" s="36"/>
      <c r="H37" s="41"/>
    </row>
    <row r="38" spans="1:8" s="2" customFormat="1" ht="16.899999999999999" customHeight="1">
      <c r="A38" s="36"/>
      <c r="B38" s="41"/>
      <c r="C38" s="258" t="s">
        <v>106</v>
      </c>
      <c r="D38" s="259" t="s">
        <v>107</v>
      </c>
      <c r="E38" s="260" t="s">
        <v>102</v>
      </c>
      <c r="F38" s="261">
        <v>4.34</v>
      </c>
      <c r="G38" s="36"/>
      <c r="H38" s="41"/>
    </row>
    <row r="39" spans="1:8" s="2" customFormat="1" ht="16.899999999999999" customHeight="1">
      <c r="A39" s="36"/>
      <c r="B39" s="41"/>
      <c r="C39" s="262" t="s">
        <v>21</v>
      </c>
      <c r="D39" s="262" t="s">
        <v>242</v>
      </c>
      <c r="E39" s="19" t="s">
        <v>21</v>
      </c>
      <c r="F39" s="263">
        <v>4.34</v>
      </c>
      <c r="G39" s="36"/>
      <c r="H39" s="41"/>
    </row>
    <row r="40" spans="1:8" s="2" customFormat="1" ht="16.899999999999999" customHeight="1">
      <c r="A40" s="36"/>
      <c r="B40" s="41"/>
      <c r="C40" s="262" t="s">
        <v>106</v>
      </c>
      <c r="D40" s="262" t="s">
        <v>208</v>
      </c>
      <c r="E40" s="19" t="s">
        <v>21</v>
      </c>
      <c r="F40" s="263">
        <v>4.34</v>
      </c>
      <c r="G40" s="36"/>
      <c r="H40" s="41"/>
    </row>
    <row r="41" spans="1:8" s="2" customFormat="1" ht="16.899999999999999" customHeight="1">
      <c r="A41" s="36"/>
      <c r="B41" s="41"/>
      <c r="C41" s="264" t="s">
        <v>769</v>
      </c>
      <c r="D41" s="36"/>
      <c r="E41" s="36"/>
      <c r="F41" s="36"/>
      <c r="G41" s="36"/>
      <c r="H41" s="41"/>
    </row>
    <row r="42" spans="1:8" s="2" customFormat="1" ht="16.899999999999999" customHeight="1">
      <c r="A42" s="36"/>
      <c r="B42" s="41"/>
      <c r="C42" s="262" t="s">
        <v>238</v>
      </c>
      <c r="D42" s="262" t="s">
        <v>781</v>
      </c>
      <c r="E42" s="19" t="s">
        <v>102</v>
      </c>
      <c r="F42" s="263">
        <v>4.34</v>
      </c>
      <c r="G42" s="36"/>
      <c r="H42" s="41"/>
    </row>
    <row r="43" spans="1:8" s="2" customFormat="1" ht="16.899999999999999" customHeight="1">
      <c r="A43" s="36"/>
      <c r="B43" s="41"/>
      <c r="C43" s="262" t="s">
        <v>244</v>
      </c>
      <c r="D43" s="262" t="s">
        <v>782</v>
      </c>
      <c r="E43" s="19" t="s">
        <v>102</v>
      </c>
      <c r="F43" s="263">
        <v>260.39999999999998</v>
      </c>
      <c r="G43" s="36"/>
      <c r="H43" s="41"/>
    </row>
    <row r="44" spans="1:8" s="2" customFormat="1" ht="16.899999999999999" customHeight="1">
      <c r="A44" s="36"/>
      <c r="B44" s="41"/>
      <c r="C44" s="262" t="s">
        <v>250</v>
      </c>
      <c r="D44" s="262" t="s">
        <v>783</v>
      </c>
      <c r="E44" s="19" t="s">
        <v>102</v>
      </c>
      <c r="F44" s="263">
        <v>4.34</v>
      </c>
      <c r="G44" s="36"/>
      <c r="H44" s="41"/>
    </row>
    <row r="45" spans="1:8" s="2" customFormat="1" ht="16.899999999999999" customHeight="1">
      <c r="A45" s="36"/>
      <c r="B45" s="41"/>
      <c r="C45" s="258" t="s">
        <v>784</v>
      </c>
      <c r="D45" s="259" t="s">
        <v>785</v>
      </c>
      <c r="E45" s="260" t="s">
        <v>94</v>
      </c>
      <c r="F45" s="261">
        <v>37.581000000000003</v>
      </c>
      <c r="G45" s="36"/>
      <c r="H45" s="41"/>
    </row>
    <row r="46" spans="1:8" s="2" customFormat="1" ht="16.899999999999999" customHeight="1">
      <c r="A46" s="36"/>
      <c r="B46" s="41"/>
      <c r="C46" s="258" t="s">
        <v>109</v>
      </c>
      <c r="D46" s="259" t="s">
        <v>110</v>
      </c>
      <c r="E46" s="260" t="s">
        <v>94</v>
      </c>
      <c r="F46" s="261">
        <v>142.15600000000001</v>
      </c>
      <c r="G46" s="36"/>
      <c r="H46" s="41"/>
    </row>
    <row r="47" spans="1:8" s="2" customFormat="1" ht="16.899999999999999" customHeight="1">
      <c r="A47" s="36"/>
      <c r="B47" s="41"/>
      <c r="C47" s="262" t="s">
        <v>21</v>
      </c>
      <c r="D47" s="262" t="s">
        <v>386</v>
      </c>
      <c r="E47" s="19" t="s">
        <v>21</v>
      </c>
      <c r="F47" s="263">
        <v>144.12100000000001</v>
      </c>
      <c r="G47" s="36"/>
      <c r="H47" s="41"/>
    </row>
    <row r="48" spans="1:8" s="2" customFormat="1" ht="16.899999999999999" customHeight="1">
      <c r="A48" s="36"/>
      <c r="B48" s="41"/>
      <c r="C48" s="262" t="s">
        <v>21</v>
      </c>
      <c r="D48" s="262" t="s">
        <v>387</v>
      </c>
      <c r="E48" s="19" t="s">
        <v>21</v>
      </c>
      <c r="F48" s="263">
        <v>-1.0649999999999999</v>
      </c>
      <c r="G48" s="36"/>
      <c r="H48" s="41"/>
    </row>
    <row r="49" spans="1:8" s="2" customFormat="1" ht="16.899999999999999" customHeight="1">
      <c r="A49" s="36"/>
      <c r="B49" s="41"/>
      <c r="C49" s="262" t="s">
        <v>21</v>
      </c>
      <c r="D49" s="262" t="s">
        <v>388</v>
      </c>
      <c r="E49" s="19" t="s">
        <v>21</v>
      </c>
      <c r="F49" s="263">
        <v>-0.51600000000000001</v>
      </c>
      <c r="G49" s="36"/>
      <c r="H49" s="41"/>
    </row>
    <row r="50" spans="1:8" s="2" customFormat="1" ht="16.899999999999999" customHeight="1">
      <c r="A50" s="36"/>
      <c r="B50" s="41"/>
      <c r="C50" s="262" t="s">
        <v>21</v>
      </c>
      <c r="D50" s="262" t="s">
        <v>389</v>
      </c>
      <c r="E50" s="19" t="s">
        <v>21</v>
      </c>
      <c r="F50" s="263">
        <v>-0.38400000000000001</v>
      </c>
      <c r="G50" s="36"/>
      <c r="H50" s="41"/>
    </row>
    <row r="51" spans="1:8" s="2" customFormat="1" ht="16.899999999999999" customHeight="1">
      <c r="A51" s="36"/>
      <c r="B51" s="41"/>
      <c r="C51" s="262" t="s">
        <v>109</v>
      </c>
      <c r="D51" s="262" t="s">
        <v>390</v>
      </c>
      <c r="E51" s="19" t="s">
        <v>21</v>
      </c>
      <c r="F51" s="263">
        <v>142.15600000000001</v>
      </c>
      <c r="G51" s="36"/>
      <c r="H51" s="41"/>
    </row>
    <row r="52" spans="1:8" s="2" customFormat="1" ht="16.899999999999999" customHeight="1">
      <c r="A52" s="36"/>
      <c r="B52" s="41"/>
      <c r="C52" s="264" t="s">
        <v>769</v>
      </c>
      <c r="D52" s="36"/>
      <c r="E52" s="36"/>
      <c r="F52" s="36"/>
      <c r="G52" s="36"/>
      <c r="H52" s="41"/>
    </row>
    <row r="53" spans="1:8" s="2" customFormat="1" ht="16.899999999999999" customHeight="1">
      <c r="A53" s="36"/>
      <c r="B53" s="41"/>
      <c r="C53" s="262" t="s">
        <v>382</v>
      </c>
      <c r="D53" s="262" t="s">
        <v>786</v>
      </c>
      <c r="E53" s="19" t="s">
        <v>94</v>
      </c>
      <c r="F53" s="263">
        <v>142.15600000000001</v>
      </c>
      <c r="G53" s="36"/>
      <c r="H53" s="41"/>
    </row>
    <row r="54" spans="1:8" s="2" customFormat="1" ht="16.899999999999999" customHeight="1">
      <c r="A54" s="36"/>
      <c r="B54" s="41"/>
      <c r="C54" s="262" t="s">
        <v>164</v>
      </c>
      <c r="D54" s="262" t="s">
        <v>165</v>
      </c>
      <c r="E54" s="19" t="s">
        <v>94</v>
      </c>
      <c r="F54" s="263">
        <v>142.15600000000001</v>
      </c>
      <c r="G54" s="36"/>
      <c r="H54" s="41"/>
    </row>
    <row r="55" spans="1:8" s="2" customFormat="1" ht="16.899999999999999" customHeight="1">
      <c r="A55" s="36"/>
      <c r="B55" s="41"/>
      <c r="C55" s="262" t="s">
        <v>167</v>
      </c>
      <c r="D55" s="262" t="s">
        <v>787</v>
      </c>
      <c r="E55" s="19" t="s">
        <v>94</v>
      </c>
      <c r="F55" s="263">
        <v>71.078000000000003</v>
      </c>
      <c r="G55" s="36"/>
      <c r="H55" s="41"/>
    </row>
    <row r="56" spans="1:8" s="2" customFormat="1" ht="16.899999999999999" customHeight="1">
      <c r="A56" s="36"/>
      <c r="B56" s="41"/>
      <c r="C56" s="262" t="s">
        <v>175</v>
      </c>
      <c r="D56" s="262" t="s">
        <v>788</v>
      </c>
      <c r="E56" s="19" t="s">
        <v>94</v>
      </c>
      <c r="F56" s="263">
        <v>71.078000000000003</v>
      </c>
      <c r="G56" s="36"/>
      <c r="H56" s="41"/>
    </row>
    <row r="57" spans="1:8" s="2" customFormat="1" ht="16.899999999999999" customHeight="1">
      <c r="A57" s="36"/>
      <c r="B57" s="41"/>
      <c r="C57" s="262" t="s">
        <v>360</v>
      </c>
      <c r="D57" s="262" t="s">
        <v>789</v>
      </c>
      <c r="E57" s="19" t="s">
        <v>94</v>
      </c>
      <c r="F57" s="263">
        <v>142.15600000000001</v>
      </c>
      <c r="G57" s="36"/>
      <c r="H57" s="41"/>
    </row>
    <row r="58" spans="1:8" s="2" customFormat="1" ht="16.899999999999999" customHeight="1">
      <c r="A58" s="36"/>
      <c r="B58" s="41"/>
      <c r="C58" s="262" t="s">
        <v>365</v>
      </c>
      <c r="D58" s="262" t="s">
        <v>790</v>
      </c>
      <c r="E58" s="19" t="s">
        <v>94</v>
      </c>
      <c r="F58" s="263">
        <v>142.15600000000001</v>
      </c>
      <c r="G58" s="36"/>
      <c r="H58" s="41"/>
    </row>
    <row r="59" spans="1:8" s="2" customFormat="1" ht="16.899999999999999" customHeight="1">
      <c r="A59" s="36"/>
      <c r="B59" s="41"/>
      <c r="C59" s="262" t="s">
        <v>376</v>
      </c>
      <c r="D59" s="262" t="s">
        <v>791</v>
      </c>
      <c r="E59" s="19" t="s">
        <v>94</v>
      </c>
      <c r="F59" s="263">
        <v>142.15600000000001</v>
      </c>
      <c r="G59" s="36"/>
      <c r="H59" s="41"/>
    </row>
    <row r="60" spans="1:8" s="2" customFormat="1" ht="16.899999999999999" customHeight="1">
      <c r="A60" s="36"/>
      <c r="B60" s="41"/>
      <c r="C60" s="262" t="s">
        <v>392</v>
      </c>
      <c r="D60" s="262" t="s">
        <v>792</v>
      </c>
      <c r="E60" s="19" t="s">
        <v>94</v>
      </c>
      <c r="F60" s="263">
        <v>284.31200000000001</v>
      </c>
      <c r="G60" s="36"/>
      <c r="H60" s="41"/>
    </row>
    <row r="61" spans="1:8" s="2" customFormat="1" ht="16.899999999999999" customHeight="1">
      <c r="A61" s="36"/>
      <c r="B61" s="41"/>
      <c r="C61" s="262" t="s">
        <v>407</v>
      </c>
      <c r="D61" s="262" t="s">
        <v>793</v>
      </c>
      <c r="E61" s="19" t="s">
        <v>94</v>
      </c>
      <c r="F61" s="263">
        <v>142.15600000000001</v>
      </c>
      <c r="G61" s="36"/>
      <c r="H61" s="41"/>
    </row>
    <row r="62" spans="1:8" s="2" customFormat="1" ht="16.899999999999999" customHeight="1">
      <c r="A62" s="36"/>
      <c r="B62" s="41"/>
      <c r="C62" s="262" t="s">
        <v>298</v>
      </c>
      <c r="D62" s="262" t="s">
        <v>794</v>
      </c>
      <c r="E62" s="19" t="s">
        <v>94</v>
      </c>
      <c r="F62" s="263">
        <v>142.15600000000001</v>
      </c>
      <c r="G62" s="36"/>
      <c r="H62" s="41"/>
    </row>
    <row r="63" spans="1:8" s="2" customFormat="1" ht="16.899999999999999" customHeight="1">
      <c r="A63" s="36"/>
      <c r="B63" s="41"/>
      <c r="C63" s="262" t="s">
        <v>370</v>
      </c>
      <c r="D63" s="262" t="s">
        <v>371</v>
      </c>
      <c r="E63" s="19" t="s">
        <v>372</v>
      </c>
      <c r="F63" s="263">
        <v>56.862000000000002</v>
      </c>
      <c r="G63" s="36"/>
      <c r="H63" s="41"/>
    </row>
    <row r="64" spans="1:8" s="2" customFormat="1" ht="16.899999999999999" customHeight="1">
      <c r="A64" s="36"/>
      <c r="B64" s="41"/>
      <c r="C64" s="262" t="s">
        <v>180</v>
      </c>
      <c r="D64" s="262" t="s">
        <v>181</v>
      </c>
      <c r="E64" s="19" t="s">
        <v>94</v>
      </c>
      <c r="F64" s="263">
        <v>159.499</v>
      </c>
      <c r="G64" s="36"/>
      <c r="H64" s="41"/>
    </row>
    <row r="65" spans="1:8" s="2" customFormat="1" ht="22.5">
      <c r="A65" s="36"/>
      <c r="B65" s="41"/>
      <c r="C65" s="262" t="s">
        <v>398</v>
      </c>
      <c r="D65" s="262" t="s">
        <v>399</v>
      </c>
      <c r="E65" s="19" t="s">
        <v>94</v>
      </c>
      <c r="F65" s="263">
        <v>163.47900000000001</v>
      </c>
      <c r="G65" s="36"/>
      <c r="H65" s="41"/>
    </row>
    <row r="66" spans="1:8" s="2" customFormat="1" ht="16.899999999999999" customHeight="1">
      <c r="A66" s="36"/>
      <c r="B66" s="41"/>
      <c r="C66" s="262" t="s">
        <v>403</v>
      </c>
      <c r="D66" s="262" t="s">
        <v>404</v>
      </c>
      <c r="E66" s="19" t="s">
        <v>94</v>
      </c>
      <c r="F66" s="263">
        <v>163.47900000000001</v>
      </c>
      <c r="G66" s="36"/>
      <c r="H66" s="41"/>
    </row>
    <row r="67" spans="1:8" s="2" customFormat="1" ht="16.899999999999999" customHeight="1">
      <c r="A67" s="36"/>
      <c r="B67" s="41"/>
      <c r="C67" s="262" t="s">
        <v>412</v>
      </c>
      <c r="D67" s="262" t="s">
        <v>413</v>
      </c>
      <c r="E67" s="19" t="s">
        <v>94</v>
      </c>
      <c r="F67" s="263">
        <v>163.47900000000001</v>
      </c>
      <c r="G67" s="36"/>
      <c r="H67" s="41"/>
    </row>
    <row r="68" spans="1:8" s="2" customFormat="1" ht="16.899999999999999" customHeight="1">
      <c r="A68" s="36"/>
      <c r="B68" s="41"/>
      <c r="C68" s="258" t="s">
        <v>113</v>
      </c>
      <c r="D68" s="259" t="s">
        <v>114</v>
      </c>
      <c r="E68" s="260" t="s">
        <v>94</v>
      </c>
      <c r="F68" s="261">
        <v>16.138000000000002</v>
      </c>
      <c r="G68" s="36"/>
      <c r="H68" s="41"/>
    </row>
    <row r="69" spans="1:8" s="2" customFormat="1" ht="16.899999999999999" customHeight="1">
      <c r="A69" s="36"/>
      <c r="B69" s="41"/>
      <c r="C69" s="262" t="s">
        <v>21</v>
      </c>
      <c r="D69" s="262" t="s">
        <v>446</v>
      </c>
      <c r="E69" s="19" t="s">
        <v>21</v>
      </c>
      <c r="F69" s="263">
        <v>0</v>
      </c>
      <c r="G69" s="36"/>
      <c r="H69" s="41"/>
    </row>
    <row r="70" spans="1:8" s="2" customFormat="1" ht="16.899999999999999" customHeight="1">
      <c r="A70" s="36"/>
      <c r="B70" s="41"/>
      <c r="C70" s="262" t="s">
        <v>21</v>
      </c>
      <c r="D70" s="262" t="s">
        <v>447</v>
      </c>
      <c r="E70" s="19" t="s">
        <v>21</v>
      </c>
      <c r="F70" s="263">
        <v>14.254</v>
      </c>
      <c r="G70" s="36"/>
      <c r="H70" s="41"/>
    </row>
    <row r="71" spans="1:8" s="2" customFormat="1" ht="16.899999999999999" customHeight="1">
      <c r="A71" s="36"/>
      <c r="B71" s="41"/>
      <c r="C71" s="262" t="s">
        <v>21</v>
      </c>
      <c r="D71" s="262" t="s">
        <v>448</v>
      </c>
      <c r="E71" s="19" t="s">
        <v>21</v>
      </c>
      <c r="F71" s="263">
        <v>0</v>
      </c>
      <c r="G71" s="36"/>
      <c r="H71" s="41"/>
    </row>
    <row r="72" spans="1:8" s="2" customFormat="1" ht="16.899999999999999" customHeight="1">
      <c r="A72" s="36"/>
      <c r="B72" s="41"/>
      <c r="C72" s="262" t="s">
        <v>21</v>
      </c>
      <c r="D72" s="262" t="s">
        <v>449</v>
      </c>
      <c r="E72" s="19" t="s">
        <v>21</v>
      </c>
      <c r="F72" s="263">
        <v>1.7330000000000001</v>
      </c>
      <c r="G72" s="36"/>
      <c r="H72" s="41"/>
    </row>
    <row r="73" spans="1:8" s="2" customFormat="1" ht="16.899999999999999" customHeight="1">
      <c r="A73" s="36"/>
      <c r="B73" s="41"/>
      <c r="C73" s="262" t="s">
        <v>21</v>
      </c>
      <c r="D73" s="262" t="s">
        <v>450</v>
      </c>
      <c r="E73" s="19" t="s">
        <v>21</v>
      </c>
      <c r="F73" s="263">
        <v>0.151</v>
      </c>
      <c r="G73" s="36"/>
      <c r="H73" s="41"/>
    </row>
    <row r="74" spans="1:8" s="2" customFormat="1" ht="16.899999999999999" customHeight="1">
      <c r="A74" s="36"/>
      <c r="B74" s="41"/>
      <c r="C74" s="262" t="s">
        <v>113</v>
      </c>
      <c r="D74" s="262" t="s">
        <v>390</v>
      </c>
      <c r="E74" s="19" t="s">
        <v>21</v>
      </c>
      <c r="F74" s="263">
        <v>16.138000000000002</v>
      </c>
      <c r="G74" s="36"/>
      <c r="H74" s="41"/>
    </row>
    <row r="75" spans="1:8" s="2" customFormat="1" ht="16.899999999999999" customHeight="1">
      <c r="A75" s="36"/>
      <c r="B75" s="41"/>
      <c r="C75" s="264" t="s">
        <v>769</v>
      </c>
      <c r="D75" s="36"/>
      <c r="E75" s="36"/>
      <c r="F75" s="36"/>
      <c r="G75" s="36"/>
      <c r="H75" s="41"/>
    </row>
    <row r="76" spans="1:8" s="2" customFormat="1" ht="16.899999999999999" customHeight="1">
      <c r="A76" s="36"/>
      <c r="B76" s="41"/>
      <c r="C76" s="262" t="s">
        <v>442</v>
      </c>
      <c r="D76" s="262" t="s">
        <v>795</v>
      </c>
      <c r="E76" s="19" t="s">
        <v>94</v>
      </c>
      <c r="F76" s="263">
        <v>16.138000000000002</v>
      </c>
      <c r="G76" s="36"/>
      <c r="H76" s="41"/>
    </row>
    <row r="77" spans="1:8" s="2" customFormat="1" ht="16.899999999999999" customHeight="1">
      <c r="A77" s="36"/>
      <c r="B77" s="41"/>
      <c r="C77" s="262" t="s">
        <v>160</v>
      </c>
      <c r="D77" s="262" t="s">
        <v>796</v>
      </c>
      <c r="E77" s="19" t="s">
        <v>94</v>
      </c>
      <c r="F77" s="263">
        <v>16.138000000000002</v>
      </c>
      <c r="G77" s="36"/>
      <c r="H77" s="41"/>
    </row>
    <row r="78" spans="1:8" s="2" customFormat="1" ht="16.899999999999999" customHeight="1">
      <c r="A78" s="36"/>
      <c r="B78" s="41"/>
      <c r="C78" s="262" t="s">
        <v>416</v>
      </c>
      <c r="D78" s="262" t="s">
        <v>797</v>
      </c>
      <c r="E78" s="19" t="s">
        <v>94</v>
      </c>
      <c r="F78" s="263">
        <v>16.138000000000002</v>
      </c>
      <c r="G78" s="36"/>
      <c r="H78" s="41"/>
    </row>
    <row r="79" spans="1:8" s="2" customFormat="1" ht="16.899999999999999" customHeight="1">
      <c r="A79" s="36"/>
      <c r="B79" s="41"/>
      <c r="C79" s="262" t="s">
        <v>421</v>
      </c>
      <c r="D79" s="262" t="s">
        <v>798</v>
      </c>
      <c r="E79" s="19" t="s">
        <v>94</v>
      </c>
      <c r="F79" s="263">
        <v>16.138000000000002</v>
      </c>
      <c r="G79" s="36"/>
      <c r="H79" s="41"/>
    </row>
    <row r="80" spans="1:8" s="2" customFormat="1" ht="16.899999999999999" customHeight="1">
      <c r="A80" s="36"/>
      <c r="B80" s="41"/>
      <c r="C80" s="262" t="s">
        <v>429</v>
      </c>
      <c r="D80" s="262" t="s">
        <v>799</v>
      </c>
      <c r="E80" s="19" t="s">
        <v>94</v>
      </c>
      <c r="F80" s="263">
        <v>16.138000000000002</v>
      </c>
      <c r="G80" s="36"/>
      <c r="H80" s="41"/>
    </row>
    <row r="81" spans="1:8" s="2" customFormat="1" ht="16.899999999999999" customHeight="1">
      <c r="A81" s="36"/>
      <c r="B81" s="41"/>
      <c r="C81" s="262" t="s">
        <v>437</v>
      </c>
      <c r="D81" s="262" t="s">
        <v>800</v>
      </c>
      <c r="E81" s="19" t="s">
        <v>94</v>
      </c>
      <c r="F81" s="263">
        <v>16.138000000000002</v>
      </c>
      <c r="G81" s="36"/>
      <c r="H81" s="41"/>
    </row>
    <row r="82" spans="1:8" s="2" customFormat="1" ht="16.899999999999999" customHeight="1">
      <c r="A82" s="36"/>
      <c r="B82" s="41"/>
      <c r="C82" s="262" t="s">
        <v>452</v>
      </c>
      <c r="D82" s="262" t="s">
        <v>801</v>
      </c>
      <c r="E82" s="19" t="s">
        <v>94</v>
      </c>
      <c r="F82" s="263">
        <v>32.276000000000003</v>
      </c>
      <c r="G82" s="36"/>
      <c r="H82" s="41"/>
    </row>
    <row r="83" spans="1:8" s="2" customFormat="1" ht="16.899999999999999" customHeight="1">
      <c r="A83" s="36"/>
      <c r="B83" s="41"/>
      <c r="C83" s="262" t="s">
        <v>193</v>
      </c>
      <c r="D83" s="262" t="s">
        <v>194</v>
      </c>
      <c r="E83" s="19" t="s">
        <v>94</v>
      </c>
      <c r="F83" s="263">
        <v>204.13200000000001</v>
      </c>
      <c r="G83" s="36"/>
      <c r="H83" s="41"/>
    </row>
    <row r="84" spans="1:8" s="2" customFormat="1" ht="16.899999999999999" customHeight="1">
      <c r="A84" s="36"/>
      <c r="B84" s="41"/>
      <c r="C84" s="262" t="s">
        <v>370</v>
      </c>
      <c r="D84" s="262" t="s">
        <v>371</v>
      </c>
      <c r="E84" s="19" t="s">
        <v>372</v>
      </c>
      <c r="F84" s="263">
        <v>6.4550000000000001</v>
      </c>
      <c r="G84" s="36"/>
      <c r="H84" s="41"/>
    </row>
    <row r="85" spans="1:8" s="2" customFormat="1" ht="22.5">
      <c r="A85" s="36"/>
      <c r="B85" s="41"/>
      <c r="C85" s="262" t="s">
        <v>398</v>
      </c>
      <c r="D85" s="262" t="s">
        <v>399</v>
      </c>
      <c r="E85" s="19" t="s">
        <v>94</v>
      </c>
      <c r="F85" s="263">
        <v>19.366</v>
      </c>
      <c r="G85" s="36"/>
      <c r="H85" s="41"/>
    </row>
    <row r="86" spans="1:8" s="2" customFormat="1" ht="16.899999999999999" customHeight="1">
      <c r="A86" s="36"/>
      <c r="B86" s="41"/>
      <c r="C86" s="262" t="s">
        <v>403</v>
      </c>
      <c r="D86" s="262" t="s">
        <v>404</v>
      </c>
      <c r="E86" s="19" t="s">
        <v>94</v>
      </c>
      <c r="F86" s="263">
        <v>19.366</v>
      </c>
      <c r="G86" s="36"/>
      <c r="H86" s="41"/>
    </row>
    <row r="87" spans="1:8" s="2" customFormat="1" ht="16.899999999999999" customHeight="1">
      <c r="A87" s="36"/>
      <c r="B87" s="41"/>
      <c r="C87" s="262" t="s">
        <v>412</v>
      </c>
      <c r="D87" s="262" t="s">
        <v>413</v>
      </c>
      <c r="E87" s="19" t="s">
        <v>94</v>
      </c>
      <c r="F87" s="263">
        <v>19.366</v>
      </c>
      <c r="G87" s="36"/>
      <c r="H87" s="41"/>
    </row>
    <row r="88" spans="1:8" s="2" customFormat="1" ht="16.899999999999999" customHeight="1">
      <c r="A88" s="36"/>
      <c r="B88" s="41"/>
      <c r="C88" s="258" t="s">
        <v>117</v>
      </c>
      <c r="D88" s="259" t="s">
        <v>118</v>
      </c>
      <c r="E88" s="260" t="s">
        <v>94</v>
      </c>
      <c r="F88" s="261">
        <v>1.736</v>
      </c>
      <c r="G88" s="36"/>
      <c r="H88" s="41"/>
    </row>
    <row r="89" spans="1:8" s="2" customFormat="1" ht="16.899999999999999" customHeight="1">
      <c r="A89" s="36"/>
      <c r="B89" s="41"/>
      <c r="C89" s="262" t="s">
        <v>21</v>
      </c>
      <c r="D89" s="262" t="s">
        <v>225</v>
      </c>
      <c r="E89" s="19" t="s">
        <v>21</v>
      </c>
      <c r="F89" s="263">
        <v>0</v>
      </c>
      <c r="G89" s="36"/>
      <c r="H89" s="41"/>
    </row>
    <row r="90" spans="1:8" s="2" customFormat="1" ht="16.899999999999999" customHeight="1">
      <c r="A90" s="36"/>
      <c r="B90" s="41"/>
      <c r="C90" s="262" t="s">
        <v>21</v>
      </c>
      <c r="D90" s="262" t="s">
        <v>226</v>
      </c>
      <c r="E90" s="19" t="s">
        <v>21</v>
      </c>
      <c r="F90" s="263">
        <v>1.736</v>
      </c>
      <c r="G90" s="36"/>
      <c r="H90" s="41"/>
    </row>
    <row r="91" spans="1:8" s="2" customFormat="1" ht="16.899999999999999" customHeight="1">
      <c r="A91" s="36"/>
      <c r="B91" s="41"/>
      <c r="C91" s="262" t="s">
        <v>117</v>
      </c>
      <c r="D91" s="262" t="s">
        <v>208</v>
      </c>
      <c r="E91" s="19" t="s">
        <v>21</v>
      </c>
      <c r="F91" s="263">
        <v>1.736</v>
      </c>
      <c r="G91" s="36"/>
      <c r="H91" s="41"/>
    </row>
    <row r="92" spans="1:8" s="2" customFormat="1" ht="16.899999999999999" customHeight="1">
      <c r="A92" s="36"/>
      <c r="B92" s="41"/>
      <c r="C92" s="264" t="s">
        <v>769</v>
      </c>
      <c r="D92" s="36"/>
      <c r="E92" s="36"/>
      <c r="F92" s="36"/>
      <c r="G92" s="36"/>
      <c r="H92" s="41"/>
    </row>
    <row r="93" spans="1:8" s="2" customFormat="1" ht="16.899999999999999" customHeight="1">
      <c r="A93" s="36"/>
      <c r="B93" s="41"/>
      <c r="C93" s="262" t="s">
        <v>221</v>
      </c>
      <c r="D93" s="262" t="s">
        <v>802</v>
      </c>
      <c r="E93" s="19" t="s">
        <v>94</v>
      </c>
      <c r="F93" s="263">
        <v>1.736</v>
      </c>
      <c r="G93" s="36"/>
      <c r="H93" s="41"/>
    </row>
    <row r="94" spans="1:8" s="2" customFormat="1" ht="16.899999999999999" customHeight="1">
      <c r="A94" s="36"/>
      <c r="B94" s="41"/>
      <c r="C94" s="262" t="s">
        <v>228</v>
      </c>
      <c r="D94" s="262" t="s">
        <v>803</v>
      </c>
      <c r="E94" s="19" t="s">
        <v>94</v>
      </c>
      <c r="F94" s="263">
        <v>104.16</v>
      </c>
      <c r="G94" s="36"/>
      <c r="H94" s="41"/>
    </row>
    <row r="95" spans="1:8" s="2" customFormat="1" ht="16.899999999999999" customHeight="1">
      <c r="A95" s="36"/>
      <c r="B95" s="41"/>
      <c r="C95" s="262" t="s">
        <v>233</v>
      </c>
      <c r="D95" s="262" t="s">
        <v>804</v>
      </c>
      <c r="E95" s="19" t="s">
        <v>94</v>
      </c>
      <c r="F95" s="263">
        <v>1.736</v>
      </c>
      <c r="G95" s="36"/>
      <c r="H95" s="41"/>
    </row>
    <row r="96" spans="1:8" s="2" customFormat="1" ht="16.899999999999999" customHeight="1">
      <c r="A96" s="36"/>
      <c r="B96" s="41"/>
      <c r="C96" s="258" t="s">
        <v>157</v>
      </c>
      <c r="D96" s="259" t="s">
        <v>805</v>
      </c>
      <c r="E96" s="260" t="s">
        <v>94</v>
      </c>
      <c r="F96" s="261">
        <v>8.4</v>
      </c>
      <c r="G96" s="36"/>
      <c r="H96" s="41"/>
    </row>
    <row r="97" spans="1:8" s="2" customFormat="1" ht="16.899999999999999" customHeight="1">
      <c r="A97" s="36"/>
      <c r="B97" s="41"/>
      <c r="C97" s="262" t="s">
        <v>21</v>
      </c>
      <c r="D97" s="262" t="s">
        <v>806</v>
      </c>
      <c r="E97" s="19" t="s">
        <v>21</v>
      </c>
      <c r="F97" s="263">
        <v>8.4</v>
      </c>
      <c r="G97" s="36"/>
      <c r="H97" s="41"/>
    </row>
    <row r="98" spans="1:8" s="2" customFormat="1" ht="16.899999999999999" customHeight="1">
      <c r="A98" s="36"/>
      <c r="B98" s="41"/>
      <c r="C98" s="262" t="s">
        <v>157</v>
      </c>
      <c r="D98" s="262" t="s">
        <v>208</v>
      </c>
      <c r="E98" s="19" t="s">
        <v>21</v>
      </c>
      <c r="F98" s="263">
        <v>8.4</v>
      </c>
      <c r="G98" s="36"/>
      <c r="H98" s="41"/>
    </row>
    <row r="99" spans="1:8" s="2" customFormat="1" ht="16.899999999999999" customHeight="1">
      <c r="A99" s="36"/>
      <c r="B99" s="41"/>
      <c r="C99" s="258" t="s">
        <v>807</v>
      </c>
      <c r="D99" s="259" t="s">
        <v>808</v>
      </c>
      <c r="E99" s="260" t="s">
        <v>102</v>
      </c>
      <c r="F99" s="261">
        <v>8</v>
      </c>
      <c r="G99" s="36"/>
      <c r="H99" s="41"/>
    </row>
    <row r="100" spans="1:8" s="2" customFormat="1" ht="16.899999999999999" customHeight="1">
      <c r="A100" s="36"/>
      <c r="B100" s="41"/>
      <c r="C100" s="262" t="s">
        <v>21</v>
      </c>
      <c r="D100" s="262" t="s">
        <v>809</v>
      </c>
      <c r="E100" s="19" t="s">
        <v>21</v>
      </c>
      <c r="F100" s="263">
        <v>8</v>
      </c>
      <c r="G100" s="36"/>
      <c r="H100" s="41"/>
    </row>
    <row r="101" spans="1:8" s="2" customFormat="1" ht="16.899999999999999" customHeight="1">
      <c r="A101" s="36"/>
      <c r="B101" s="41"/>
      <c r="C101" s="262" t="s">
        <v>807</v>
      </c>
      <c r="D101" s="262" t="s">
        <v>208</v>
      </c>
      <c r="E101" s="19" t="s">
        <v>21</v>
      </c>
      <c r="F101" s="263">
        <v>8</v>
      </c>
      <c r="G101" s="36"/>
      <c r="H101" s="41"/>
    </row>
    <row r="102" spans="1:8" s="2" customFormat="1" ht="26.45" customHeight="1">
      <c r="A102" s="36"/>
      <c r="B102" s="41"/>
      <c r="C102" s="257" t="s">
        <v>810</v>
      </c>
      <c r="D102" s="257" t="s">
        <v>82</v>
      </c>
      <c r="E102" s="36"/>
      <c r="F102" s="36"/>
      <c r="G102" s="36"/>
      <c r="H102" s="41"/>
    </row>
    <row r="103" spans="1:8" s="2" customFormat="1" ht="16.899999999999999" customHeight="1">
      <c r="A103" s="36"/>
      <c r="B103" s="41"/>
      <c r="C103" s="258" t="s">
        <v>92</v>
      </c>
      <c r="D103" s="259" t="s">
        <v>93</v>
      </c>
      <c r="E103" s="260" t="s">
        <v>94</v>
      </c>
      <c r="F103" s="261">
        <v>52</v>
      </c>
      <c r="G103" s="36"/>
      <c r="H103" s="41"/>
    </row>
    <row r="104" spans="1:8" s="2" customFormat="1" ht="16.899999999999999" customHeight="1">
      <c r="A104" s="36"/>
      <c r="B104" s="41"/>
      <c r="C104" s="262" t="s">
        <v>21</v>
      </c>
      <c r="D104" s="262" t="s">
        <v>553</v>
      </c>
      <c r="E104" s="19" t="s">
        <v>21</v>
      </c>
      <c r="F104" s="263">
        <v>52</v>
      </c>
      <c r="G104" s="36"/>
      <c r="H104" s="41"/>
    </row>
    <row r="105" spans="1:8" s="2" customFormat="1" ht="16.899999999999999" customHeight="1">
      <c r="A105" s="36"/>
      <c r="B105" s="41"/>
      <c r="C105" s="262" t="s">
        <v>92</v>
      </c>
      <c r="D105" s="262" t="s">
        <v>208</v>
      </c>
      <c r="E105" s="19" t="s">
        <v>21</v>
      </c>
      <c r="F105" s="263">
        <v>52</v>
      </c>
      <c r="G105" s="36"/>
      <c r="H105" s="41"/>
    </row>
    <row r="106" spans="1:8" s="2" customFormat="1" ht="16.899999999999999" customHeight="1">
      <c r="A106" s="36"/>
      <c r="B106" s="41"/>
      <c r="C106" s="264" t="s">
        <v>769</v>
      </c>
      <c r="D106" s="36"/>
      <c r="E106" s="36"/>
      <c r="F106" s="36"/>
      <c r="G106" s="36"/>
      <c r="H106" s="41"/>
    </row>
    <row r="107" spans="1:8" s="2" customFormat="1" ht="16.899999999999999" customHeight="1">
      <c r="A107" s="36"/>
      <c r="B107" s="41"/>
      <c r="C107" s="262" t="s">
        <v>203</v>
      </c>
      <c r="D107" s="262" t="s">
        <v>770</v>
      </c>
      <c r="E107" s="19" t="s">
        <v>94</v>
      </c>
      <c r="F107" s="263">
        <v>52</v>
      </c>
      <c r="G107" s="36"/>
      <c r="H107" s="41"/>
    </row>
    <row r="108" spans="1:8" s="2" customFormat="1" ht="16.899999999999999" customHeight="1">
      <c r="A108" s="36"/>
      <c r="B108" s="41"/>
      <c r="C108" s="262" t="s">
        <v>210</v>
      </c>
      <c r="D108" s="262" t="s">
        <v>771</v>
      </c>
      <c r="E108" s="19" t="s">
        <v>94</v>
      </c>
      <c r="F108" s="263">
        <v>3120</v>
      </c>
      <c r="G108" s="36"/>
      <c r="H108" s="41"/>
    </row>
    <row r="109" spans="1:8" s="2" customFormat="1" ht="16.899999999999999" customHeight="1">
      <c r="A109" s="36"/>
      <c r="B109" s="41"/>
      <c r="C109" s="262" t="s">
        <v>216</v>
      </c>
      <c r="D109" s="262" t="s">
        <v>772</v>
      </c>
      <c r="E109" s="19" t="s">
        <v>94</v>
      </c>
      <c r="F109" s="263">
        <v>52</v>
      </c>
      <c r="G109" s="36"/>
      <c r="H109" s="41"/>
    </row>
    <row r="110" spans="1:8" s="2" customFormat="1" ht="16.899999999999999" customHeight="1">
      <c r="A110" s="36"/>
      <c r="B110" s="41"/>
      <c r="C110" s="258" t="s">
        <v>96</v>
      </c>
      <c r="D110" s="259" t="s">
        <v>97</v>
      </c>
      <c r="E110" s="260" t="s">
        <v>94</v>
      </c>
      <c r="F110" s="261">
        <v>2.4</v>
      </c>
      <c r="G110" s="36"/>
      <c r="H110" s="41"/>
    </row>
    <row r="111" spans="1:8" s="2" customFormat="1" ht="16.899999999999999" customHeight="1">
      <c r="A111" s="36"/>
      <c r="B111" s="41"/>
      <c r="C111" s="262" t="s">
        <v>21</v>
      </c>
      <c r="D111" s="262" t="s">
        <v>274</v>
      </c>
      <c r="E111" s="19" t="s">
        <v>21</v>
      </c>
      <c r="F111" s="263">
        <v>2.4</v>
      </c>
      <c r="G111" s="36"/>
      <c r="H111" s="41"/>
    </row>
    <row r="112" spans="1:8" s="2" customFormat="1" ht="16.899999999999999" customHeight="1">
      <c r="A112" s="36"/>
      <c r="B112" s="41"/>
      <c r="C112" s="262" t="s">
        <v>96</v>
      </c>
      <c r="D112" s="262" t="s">
        <v>208</v>
      </c>
      <c r="E112" s="19" t="s">
        <v>21</v>
      </c>
      <c r="F112" s="263">
        <v>2.4</v>
      </c>
      <c r="G112" s="36"/>
      <c r="H112" s="41"/>
    </row>
    <row r="113" spans="1:8" s="2" customFormat="1" ht="16.899999999999999" customHeight="1">
      <c r="A113" s="36"/>
      <c r="B113" s="41"/>
      <c r="C113" s="264" t="s">
        <v>769</v>
      </c>
      <c r="D113" s="36"/>
      <c r="E113" s="36"/>
      <c r="F113" s="36"/>
      <c r="G113" s="36"/>
      <c r="H113" s="41"/>
    </row>
    <row r="114" spans="1:8" s="2" customFormat="1" ht="16.899999999999999" customHeight="1">
      <c r="A114" s="36"/>
      <c r="B114" s="41"/>
      <c r="C114" s="262" t="s">
        <v>270</v>
      </c>
      <c r="D114" s="262" t="s">
        <v>773</v>
      </c>
      <c r="E114" s="19" t="s">
        <v>94</v>
      </c>
      <c r="F114" s="263">
        <v>2.4</v>
      </c>
      <c r="G114" s="36"/>
      <c r="H114" s="41"/>
    </row>
    <row r="115" spans="1:8" s="2" customFormat="1" ht="16.899999999999999" customHeight="1">
      <c r="A115" s="36"/>
      <c r="B115" s="41"/>
      <c r="C115" s="262" t="s">
        <v>276</v>
      </c>
      <c r="D115" s="262" t="s">
        <v>774</v>
      </c>
      <c r="E115" s="19" t="s">
        <v>94</v>
      </c>
      <c r="F115" s="263">
        <v>144</v>
      </c>
      <c r="G115" s="36"/>
      <c r="H115" s="41"/>
    </row>
    <row r="116" spans="1:8" s="2" customFormat="1" ht="16.899999999999999" customHeight="1">
      <c r="A116" s="36"/>
      <c r="B116" s="41"/>
      <c r="C116" s="262" t="s">
        <v>282</v>
      </c>
      <c r="D116" s="262" t="s">
        <v>775</v>
      </c>
      <c r="E116" s="19" t="s">
        <v>94</v>
      </c>
      <c r="F116" s="263">
        <v>2.4</v>
      </c>
      <c r="G116" s="36"/>
      <c r="H116" s="41"/>
    </row>
    <row r="117" spans="1:8" s="2" customFormat="1" ht="16.899999999999999" customHeight="1">
      <c r="A117" s="36"/>
      <c r="B117" s="41"/>
      <c r="C117" s="258" t="s">
        <v>100</v>
      </c>
      <c r="D117" s="259" t="s">
        <v>101</v>
      </c>
      <c r="E117" s="260" t="s">
        <v>102</v>
      </c>
      <c r="F117" s="261">
        <v>45.55</v>
      </c>
      <c r="G117" s="36"/>
      <c r="H117" s="41"/>
    </row>
    <row r="118" spans="1:8" s="2" customFormat="1" ht="16.899999999999999" customHeight="1">
      <c r="A118" s="36"/>
      <c r="B118" s="41"/>
      <c r="C118" s="262" t="s">
        <v>21</v>
      </c>
      <c r="D118" s="262" t="s">
        <v>605</v>
      </c>
      <c r="E118" s="19" t="s">
        <v>21</v>
      </c>
      <c r="F118" s="263">
        <v>58.95</v>
      </c>
      <c r="G118" s="36"/>
      <c r="H118" s="41"/>
    </row>
    <row r="119" spans="1:8" s="2" customFormat="1" ht="16.899999999999999" customHeight="1">
      <c r="A119" s="36"/>
      <c r="B119" s="41"/>
      <c r="C119" s="262" t="s">
        <v>21</v>
      </c>
      <c r="D119" s="262" t="s">
        <v>606</v>
      </c>
      <c r="E119" s="19" t="s">
        <v>21</v>
      </c>
      <c r="F119" s="263">
        <v>-13.4</v>
      </c>
      <c r="G119" s="36"/>
      <c r="H119" s="41"/>
    </row>
    <row r="120" spans="1:8" s="2" customFormat="1" ht="16.899999999999999" customHeight="1">
      <c r="A120" s="36"/>
      <c r="B120" s="41"/>
      <c r="C120" s="262" t="s">
        <v>100</v>
      </c>
      <c r="D120" s="262" t="s">
        <v>208</v>
      </c>
      <c r="E120" s="19" t="s">
        <v>21</v>
      </c>
      <c r="F120" s="263">
        <v>45.55</v>
      </c>
      <c r="G120" s="36"/>
      <c r="H120" s="41"/>
    </row>
    <row r="121" spans="1:8" s="2" customFormat="1" ht="16.899999999999999" customHeight="1">
      <c r="A121" s="36"/>
      <c r="B121" s="41"/>
      <c r="C121" s="264" t="s">
        <v>769</v>
      </c>
      <c r="D121" s="36"/>
      <c r="E121" s="36"/>
      <c r="F121" s="36"/>
      <c r="G121" s="36"/>
      <c r="H121" s="41"/>
    </row>
    <row r="122" spans="1:8" s="2" customFormat="1" ht="16.899999999999999" customHeight="1">
      <c r="A122" s="36"/>
      <c r="B122" s="41"/>
      <c r="C122" s="262" t="s">
        <v>467</v>
      </c>
      <c r="D122" s="262" t="s">
        <v>776</v>
      </c>
      <c r="E122" s="19" t="s">
        <v>102</v>
      </c>
      <c r="F122" s="263">
        <v>45.55</v>
      </c>
      <c r="G122" s="36"/>
      <c r="H122" s="41"/>
    </row>
    <row r="123" spans="1:8" s="2" customFormat="1" ht="16.899999999999999" customHeight="1">
      <c r="A123" s="36"/>
      <c r="B123" s="41"/>
      <c r="C123" s="262" t="s">
        <v>473</v>
      </c>
      <c r="D123" s="262" t="s">
        <v>777</v>
      </c>
      <c r="E123" s="19" t="s">
        <v>102</v>
      </c>
      <c r="F123" s="263">
        <v>50.104999999999997</v>
      </c>
      <c r="G123" s="36"/>
      <c r="H123" s="41"/>
    </row>
    <row r="124" spans="1:8" s="2" customFormat="1" ht="16.899999999999999" customHeight="1">
      <c r="A124" s="36"/>
      <c r="B124" s="41"/>
      <c r="C124" s="258" t="s">
        <v>104</v>
      </c>
      <c r="D124" s="259" t="s">
        <v>105</v>
      </c>
      <c r="E124" s="260" t="s">
        <v>94</v>
      </c>
      <c r="F124" s="261">
        <v>52</v>
      </c>
      <c r="G124" s="36"/>
      <c r="H124" s="41"/>
    </row>
    <row r="125" spans="1:8" s="2" customFormat="1" ht="16.899999999999999" customHeight="1">
      <c r="A125" s="36"/>
      <c r="B125" s="41"/>
      <c r="C125" s="262" t="s">
        <v>21</v>
      </c>
      <c r="D125" s="262" t="s">
        <v>553</v>
      </c>
      <c r="E125" s="19" t="s">
        <v>21</v>
      </c>
      <c r="F125" s="263">
        <v>52</v>
      </c>
      <c r="G125" s="36"/>
      <c r="H125" s="41"/>
    </row>
    <row r="126" spans="1:8" s="2" customFormat="1" ht="16.899999999999999" customHeight="1">
      <c r="A126" s="36"/>
      <c r="B126" s="41"/>
      <c r="C126" s="262" t="s">
        <v>104</v>
      </c>
      <c r="D126" s="262" t="s">
        <v>208</v>
      </c>
      <c r="E126" s="19" t="s">
        <v>21</v>
      </c>
      <c r="F126" s="263">
        <v>52</v>
      </c>
      <c r="G126" s="36"/>
      <c r="H126" s="41"/>
    </row>
    <row r="127" spans="1:8" s="2" customFormat="1" ht="16.899999999999999" customHeight="1">
      <c r="A127" s="36"/>
      <c r="B127" s="41"/>
      <c r="C127" s="264" t="s">
        <v>769</v>
      </c>
      <c r="D127" s="36"/>
      <c r="E127" s="36"/>
      <c r="F127" s="36"/>
      <c r="G127" s="36"/>
      <c r="H127" s="41"/>
    </row>
    <row r="128" spans="1:8" s="2" customFormat="1" ht="16.899999999999999" customHeight="1">
      <c r="A128" s="36"/>
      <c r="B128" s="41"/>
      <c r="C128" s="262" t="s">
        <v>255</v>
      </c>
      <c r="D128" s="262" t="s">
        <v>778</v>
      </c>
      <c r="E128" s="19" t="s">
        <v>94</v>
      </c>
      <c r="F128" s="263">
        <v>52</v>
      </c>
      <c r="G128" s="36"/>
      <c r="H128" s="41"/>
    </row>
    <row r="129" spans="1:8" s="2" customFormat="1" ht="16.899999999999999" customHeight="1">
      <c r="A129" s="36"/>
      <c r="B129" s="41"/>
      <c r="C129" s="262" t="s">
        <v>260</v>
      </c>
      <c r="D129" s="262" t="s">
        <v>779</v>
      </c>
      <c r="E129" s="19" t="s">
        <v>94</v>
      </c>
      <c r="F129" s="263">
        <v>3120</v>
      </c>
      <c r="G129" s="36"/>
      <c r="H129" s="41"/>
    </row>
    <row r="130" spans="1:8" s="2" customFormat="1" ht="16.899999999999999" customHeight="1">
      <c r="A130" s="36"/>
      <c r="B130" s="41"/>
      <c r="C130" s="262" t="s">
        <v>265</v>
      </c>
      <c r="D130" s="262" t="s">
        <v>780</v>
      </c>
      <c r="E130" s="19" t="s">
        <v>94</v>
      </c>
      <c r="F130" s="263">
        <v>52</v>
      </c>
      <c r="G130" s="36"/>
      <c r="H130" s="41"/>
    </row>
    <row r="131" spans="1:8" s="2" customFormat="1" ht="16.899999999999999" customHeight="1">
      <c r="A131" s="36"/>
      <c r="B131" s="41"/>
      <c r="C131" s="258" t="s">
        <v>106</v>
      </c>
      <c r="D131" s="259" t="s">
        <v>107</v>
      </c>
      <c r="E131" s="260" t="s">
        <v>102</v>
      </c>
      <c r="F131" s="261">
        <v>4.34</v>
      </c>
      <c r="G131" s="36"/>
      <c r="H131" s="41"/>
    </row>
    <row r="132" spans="1:8" s="2" customFormat="1" ht="16.899999999999999" customHeight="1">
      <c r="A132" s="36"/>
      <c r="B132" s="41"/>
      <c r="C132" s="262" t="s">
        <v>21</v>
      </c>
      <c r="D132" s="262" t="s">
        <v>242</v>
      </c>
      <c r="E132" s="19" t="s">
        <v>21</v>
      </c>
      <c r="F132" s="263">
        <v>4.34</v>
      </c>
      <c r="G132" s="36"/>
      <c r="H132" s="41"/>
    </row>
    <row r="133" spans="1:8" s="2" customFormat="1" ht="16.899999999999999" customHeight="1">
      <c r="A133" s="36"/>
      <c r="B133" s="41"/>
      <c r="C133" s="262" t="s">
        <v>106</v>
      </c>
      <c r="D133" s="262" t="s">
        <v>208</v>
      </c>
      <c r="E133" s="19" t="s">
        <v>21</v>
      </c>
      <c r="F133" s="263">
        <v>4.34</v>
      </c>
      <c r="G133" s="36"/>
      <c r="H133" s="41"/>
    </row>
    <row r="134" spans="1:8" s="2" customFormat="1" ht="16.899999999999999" customHeight="1">
      <c r="A134" s="36"/>
      <c r="B134" s="41"/>
      <c r="C134" s="264" t="s">
        <v>769</v>
      </c>
      <c r="D134" s="36"/>
      <c r="E134" s="36"/>
      <c r="F134" s="36"/>
      <c r="G134" s="36"/>
      <c r="H134" s="41"/>
    </row>
    <row r="135" spans="1:8" s="2" customFormat="1" ht="16.899999999999999" customHeight="1">
      <c r="A135" s="36"/>
      <c r="B135" s="41"/>
      <c r="C135" s="262" t="s">
        <v>238</v>
      </c>
      <c r="D135" s="262" t="s">
        <v>781</v>
      </c>
      <c r="E135" s="19" t="s">
        <v>102</v>
      </c>
      <c r="F135" s="263">
        <v>4.34</v>
      </c>
      <c r="G135" s="36"/>
      <c r="H135" s="41"/>
    </row>
    <row r="136" spans="1:8" s="2" customFormat="1" ht="16.899999999999999" customHeight="1">
      <c r="A136" s="36"/>
      <c r="B136" s="41"/>
      <c r="C136" s="262" t="s">
        <v>244</v>
      </c>
      <c r="D136" s="262" t="s">
        <v>782</v>
      </c>
      <c r="E136" s="19" t="s">
        <v>102</v>
      </c>
      <c r="F136" s="263">
        <v>260.39999999999998</v>
      </c>
      <c r="G136" s="36"/>
      <c r="H136" s="41"/>
    </row>
    <row r="137" spans="1:8" s="2" customFormat="1" ht="16.899999999999999" customHeight="1">
      <c r="A137" s="36"/>
      <c r="B137" s="41"/>
      <c r="C137" s="262" t="s">
        <v>250</v>
      </c>
      <c r="D137" s="262" t="s">
        <v>783</v>
      </c>
      <c r="E137" s="19" t="s">
        <v>102</v>
      </c>
      <c r="F137" s="263">
        <v>4.34</v>
      </c>
      <c r="G137" s="36"/>
      <c r="H137" s="41"/>
    </row>
    <row r="138" spans="1:8" s="2" customFormat="1" ht="16.899999999999999" customHeight="1">
      <c r="A138" s="36"/>
      <c r="B138" s="41"/>
      <c r="C138" s="258" t="s">
        <v>784</v>
      </c>
      <c r="D138" s="259" t="s">
        <v>785</v>
      </c>
      <c r="E138" s="260" t="s">
        <v>94</v>
      </c>
      <c r="F138" s="261">
        <v>37.581000000000003</v>
      </c>
      <c r="G138" s="36"/>
      <c r="H138" s="41"/>
    </row>
    <row r="139" spans="1:8" s="2" customFormat="1" ht="16.899999999999999" customHeight="1">
      <c r="A139" s="36"/>
      <c r="B139" s="41"/>
      <c r="C139" s="258" t="s">
        <v>113</v>
      </c>
      <c r="D139" s="259" t="s">
        <v>114</v>
      </c>
      <c r="E139" s="260" t="s">
        <v>94</v>
      </c>
      <c r="F139" s="261">
        <v>16.138000000000002</v>
      </c>
      <c r="G139" s="36"/>
      <c r="H139" s="41"/>
    </row>
    <row r="140" spans="1:8" s="2" customFormat="1" ht="16.899999999999999" customHeight="1">
      <c r="A140" s="36"/>
      <c r="B140" s="41"/>
      <c r="C140" s="258" t="s">
        <v>512</v>
      </c>
      <c r="D140" s="259" t="s">
        <v>513</v>
      </c>
      <c r="E140" s="260" t="s">
        <v>94</v>
      </c>
      <c r="F140" s="261">
        <v>124.44199999999999</v>
      </c>
      <c r="G140" s="36"/>
      <c r="H140" s="41"/>
    </row>
    <row r="141" spans="1:8" s="2" customFormat="1" ht="16.899999999999999" customHeight="1">
      <c r="A141" s="36"/>
      <c r="B141" s="41"/>
      <c r="C141" s="262" t="s">
        <v>21</v>
      </c>
      <c r="D141" s="262" t="s">
        <v>657</v>
      </c>
      <c r="E141" s="19" t="s">
        <v>21</v>
      </c>
      <c r="F141" s="263">
        <v>126.57599999999999</v>
      </c>
      <c r="G141" s="36"/>
      <c r="H141" s="41"/>
    </row>
    <row r="142" spans="1:8" s="2" customFormat="1" ht="16.899999999999999" customHeight="1">
      <c r="A142" s="36"/>
      <c r="B142" s="41"/>
      <c r="C142" s="262" t="s">
        <v>21</v>
      </c>
      <c r="D142" s="262" t="s">
        <v>658</v>
      </c>
      <c r="E142" s="19" t="s">
        <v>21</v>
      </c>
      <c r="F142" s="263">
        <v>-2.1339999999999999</v>
      </c>
      <c r="G142" s="36"/>
      <c r="H142" s="41"/>
    </row>
    <row r="143" spans="1:8" s="2" customFormat="1" ht="16.899999999999999" customHeight="1">
      <c r="A143" s="36"/>
      <c r="B143" s="41"/>
      <c r="C143" s="262" t="s">
        <v>512</v>
      </c>
      <c r="D143" s="262" t="s">
        <v>390</v>
      </c>
      <c r="E143" s="19" t="s">
        <v>21</v>
      </c>
      <c r="F143" s="263">
        <v>124.44199999999999</v>
      </c>
      <c r="G143" s="36"/>
      <c r="H143" s="41"/>
    </row>
    <row r="144" spans="1:8" s="2" customFormat="1" ht="16.899999999999999" customHeight="1">
      <c r="A144" s="36"/>
      <c r="B144" s="41"/>
      <c r="C144" s="264" t="s">
        <v>769</v>
      </c>
      <c r="D144" s="36"/>
      <c r="E144" s="36"/>
      <c r="F144" s="36"/>
      <c r="G144" s="36"/>
      <c r="H144" s="41"/>
    </row>
    <row r="145" spans="1:8" s="2" customFormat="1" ht="16.899999999999999" customHeight="1">
      <c r="A145" s="36"/>
      <c r="B145" s="41"/>
      <c r="C145" s="262" t="s">
        <v>653</v>
      </c>
      <c r="D145" s="262" t="s">
        <v>811</v>
      </c>
      <c r="E145" s="19" t="s">
        <v>94</v>
      </c>
      <c r="F145" s="263">
        <v>124.44199999999999</v>
      </c>
      <c r="G145" s="36"/>
      <c r="H145" s="41"/>
    </row>
    <row r="146" spans="1:8" s="2" customFormat="1" ht="16.899999999999999" customHeight="1">
      <c r="A146" s="36"/>
      <c r="B146" s="41"/>
      <c r="C146" s="262" t="s">
        <v>526</v>
      </c>
      <c r="D146" s="262" t="s">
        <v>812</v>
      </c>
      <c r="E146" s="19" t="s">
        <v>528</v>
      </c>
      <c r="F146" s="263">
        <v>12.444000000000001</v>
      </c>
      <c r="G146" s="36"/>
      <c r="H146" s="41"/>
    </row>
    <row r="147" spans="1:8" s="2" customFormat="1" ht="16.899999999999999" customHeight="1">
      <c r="A147" s="36"/>
      <c r="B147" s="41"/>
      <c r="C147" s="262" t="s">
        <v>538</v>
      </c>
      <c r="D147" s="262" t="s">
        <v>813</v>
      </c>
      <c r="E147" s="19" t="s">
        <v>94</v>
      </c>
      <c r="F147" s="263">
        <v>124.44199999999999</v>
      </c>
      <c r="G147" s="36"/>
      <c r="H147" s="41"/>
    </row>
    <row r="148" spans="1:8" s="2" customFormat="1" ht="16.899999999999999" customHeight="1">
      <c r="A148" s="36"/>
      <c r="B148" s="41"/>
      <c r="C148" s="262" t="s">
        <v>167</v>
      </c>
      <c r="D148" s="262" t="s">
        <v>787</v>
      </c>
      <c r="E148" s="19" t="s">
        <v>94</v>
      </c>
      <c r="F148" s="263">
        <v>62.220999999999997</v>
      </c>
      <c r="G148" s="36"/>
      <c r="H148" s="41"/>
    </row>
    <row r="149" spans="1:8" s="2" customFormat="1" ht="16.899999999999999" customHeight="1">
      <c r="A149" s="36"/>
      <c r="B149" s="41"/>
      <c r="C149" s="262" t="s">
        <v>175</v>
      </c>
      <c r="D149" s="262" t="s">
        <v>788</v>
      </c>
      <c r="E149" s="19" t="s">
        <v>94</v>
      </c>
      <c r="F149" s="263">
        <v>62.220999999999997</v>
      </c>
      <c r="G149" s="36"/>
      <c r="H149" s="41"/>
    </row>
    <row r="150" spans="1:8" s="2" customFormat="1" ht="16.899999999999999" customHeight="1">
      <c r="A150" s="36"/>
      <c r="B150" s="41"/>
      <c r="C150" s="262" t="s">
        <v>382</v>
      </c>
      <c r="D150" s="262" t="s">
        <v>786</v>
      </c>
      <c r="E150" s="19" t="s">
        <v>94</v>
      </c>
      <c r="F150" s="263">
        <v>249.82</v>
      </c>
      <c r="G150" s="36"/>
      <c r="H150" s="41"/>
    </row>
    <row r="151" spans="1:8" s="2" customFormat="1" ht="16.899999999999999" customHeight="1">
      <c r="A151" s="36"/>
      <c r="B151" s="41"/>
      <c r="C151" s="262" t="s">
        <v>616</v>
      </c>
      <c r="D151" s="262" t="s">
        <v>814</v>
      </c>
      <c r="E151" s="19" t="s">
        <v>94</v>
      </c>
      <c r="F151" s="263">
        <v>124.44199999999999</v>
      </c>
      <c r="G151" s="36"/>
      <c r="H151" s="41"/>
    </row>
    <row r="152" spans="1:8" s="2" customFormat="1" ht="16.899999999999999" customHeight="1">
      <c r="A152" s="36"/>
      <c r="B152" s="41"/>
      <c r="C152" s="262" t="s">
        <v>629</v>
      </c>
      <c r="D152" s="262" t="s">
        <v>815</v>
      </c>
      <c r="E152" s="19" t="s">
        <v>94</v>
      </c>
      <c r="F152" s="263">
        <v>149.21</v>
      </c>
      <c r="G152" s="36"/>
      <c r="H152" s="41"/>
    </row>
    <row r="153" spans="1:8" s="2" customFormat="1" ht="16.899999999999999" customHeight="1">
      <c r="A153" s="36"/>
      <c r="B153" s="41"/>
      <c r="C153" s="262" t="s">
        <v>558</v>
      </c>
      <c r="D153" s="262" t="s">
        <v>816</v>
      </c>
      <c r="E153" s="19" t="s">
        <v>528</v>
      </c>
      <c r="F153" s="263">
        <v>21.777000000000001</v>
      </c>
      <c r="G153" s="36"/>
      <c r="H153" s="41"/>
    </row>
    <row r="154" spans="1:8" s="2" customFormat="1" ht="16.899999999999999" customHeight="1">
      <c r="A154" s="36"/>
      <c r="B154" s="41"/>
      <c r="C154" s="262" t="s">
        <v>564</v>
      </c>
      <c r="D154" s="262" t="s">
        <v>817</v>
      </c>
      <c r="E154" s="19" t="s">
        <v>94</v>
      </c>
      <c r="F154" s="263">
        <v>124.44199999999999</v>
      </c>
      <c r="G154" s="36"/>
      <c r="H154" s="41"/>
    </row>
    <row r="155" spans="1:8" s="2" customFormat="1" ht="16.899999999999999" customHeight="1">
      <c r="A155" s="36"/>
      <c r="B155" s="41"/>
      <c r="C155" s="262" t="s">
        <v>620</v>
      </c>
      <c r="D155" s="262" t="s">
        <v>621</v>
      </c>
      <c r="E155" s="19" t="s">
        <v>94</v>
      </c>
      <c r="F155" s="263">
        <v>133.27799999999999</v>
      </c>
      <c r="G155" s="36"/>
      <c r="H155" s="41"/>
    </row>
    <row r="156" spans="1:8" s="2" customFormat="1" ht="16.899999999999999" customHeight="1">
      <c r="A156" s="36"/>
      <c r="B156" s="41"/>
      <c r="C156" s="262" t="s">
        <v>180</v>
      </c>
      <c r="D156" s="262" t="s">
        <v>181</v>
      </c>
      <c r="E156" s="19" t="s">
        <v>94</v>
      </c>
      <c r="F156" s="263">
        <v>139.624</v>
      </c>
      <c r="G156" s="36"/>
      <c r="H156" s="41"/>
    </row>
    <row r="157" spans="1:8" s="2" customFormat="1" ht="16.899999999999999" customHeight="1">
      <c r="A157" s="36"/>
      <c r="B157" s="41"/>
      <c r="C157" s="258" t="s">
        <v>515</v>
      </c>
      <c r="D157" s="259" t="s">
        <v>516</v>
      </c>
      <c r="E157" s="260" t="s">
        <v>94</v>
      </c>
      <c r="F157" s="261">
        <v>124.91</v>
      </c>
      <c r="G157" s="36"/>
      <c r="H157" s="41"/>
    </row>
    <row r="158" spans="1:8" s="2" customFormat="1" ht="16.899999999999999" customHeight="1">
      <c r="A158" s="36"/>
      <c r="B158" s="41"/>
      <c r="C158" s="262" t="s">
        <v>21</v>
      </c>
      <c r="D158" s="262" t="s">
        <v>588</v>
      </c>
      <c r="E158" s="19" t="s">
        <v>21</v>
      </c>
      <c r="F158" s="263">
        <v>124.91</v>
      </c>
      <c r="G158" s="36"/>
      <c r="H158" s="41"/>
    </row>
    <row r="159" spans="1:8" s="2" customFormat="1" ht="16.899999999999999" customHeight="1">
      <c r="A159" s="36"/>
      <c r="B159" s="41"/>
      <c r="C159" s="262" t="s">
        <v>515</v>
      </c>
      <c r="D159" s="262" t="s">
        <v>390</v>
      </c>
      <c r="E159" s="19" t="s">
        <v>21</v>
      </c>
      <c r="F159" s="263">
        <v>124.91</v>
      </c>
      <c r="G159" s="36"/>
      <c r="H159" s="41"/>
    </row>
    <row r="160" spans="1:8" s="2" customFormat="1" ht="16.899999999999999" customHeight="1">
      <c r="A160" s="36"/>
      <c r="B160" s="41"/>
      <c r="C160" s="264" t="s">
        <v>769</v>
      </c>
      <c r="D160" s="36"/>
      <c r="E160" s="36"/>
      <c r="F160" s="36"/>
      <c r="G160" s="36"/>
      <c r="H160" s="41"/>
    </row>
    <row r="161" spans="1:8" s="2" customFormat="1" ht="16.899999999999999" customHeight="1">
      <c r="A161" s="36"/>
      <c r="B161" s="41"/>
      <c r="C161" s="262" t="s">
        <v>382</v>
      </c>
      <c r="D161" s="262" t="s">
        <v>786</v>
      </c>
      <c r="E161" s="19" t="s">
        <v>94</v>
      </c>
      <c r="F161" s="263">
        <v>249.82</v>
      </c>
      <c r="G161" s="36"/>
      <c r="H161" s="41"/>
    </row>
    <row r="162" spans="1:8" s="2" customFormat="1" ht="16.899999999999999" customHeight="1">
      <c r="A162" s="36"/>
      <c r="B162" s="41"/>
      <c r="C162" s="262" t="s">
        <v>365</v>
      </c>
      <c r="D162" s="262" t="s">
        <v>790</v>
      </c>
      <c r="E162" s="19" t="s">
        <v>94</v>
      </c>
      <c r="F162" s="263">
        <v>124.91</v>
      </c>
      <c r="G162" s="36"/>
      <c r="H162" s="41"/>
    </row>
    <row r="163" spans="1:8" s="2" customFormat="1" ht="16.899999999999999" customHeight="1">
      <c r="A163" s="36"/>
      <c r="B163" s="41"/>
      <c r="C163" s="262" t="s">
        <v>392</v>
      </c>
      <c r="D163" s="262" t="s">
        <v>792</v>
      </c>
      <c r="E163" s="19" t="s">
        <v>94</v>
      </c>
      <c r="F163" s="263">
        <v>249.82</v>
      </c>
      <c r="G163" s="36"/>
      <c r="H163" s="41"/>
    </row>
    <row r="164" spans="1:8" s="2" customFormat="1" ht="16.899999999999999" customHeight="1">
      <c r="A164" s="36"/>
      <c r="B164" s="41"/>
      <c r="C164" s="262" t="s">
        <v>407</v>
      </c>
      <c r="D164" s="262" t="s">
        <v>793</v>
      </c>
      <c r="E164" s="19" t="s">
        <v>94</v>
      </c>
      <c r="F164" s="263">
        <v>124.91</v>
      </c>
      <c r="G164" s="36"/>
      <c r="H164" s="41"/>
    </row>
    <row r="165" spans="1:8" s="2" customFormat="1" ht="16.899999999999999" customHeight="1">
      <c r="A165" s="36"/>
      <c r="B165" s="41"/>
      <c r="C165" s="262" t="s">
        <v>370</v>
      </c>
      <c r="D165" s="262" t="s">
        <v>371</v>
      </c>
      <c r="E165" s="19" t="s">
        <v>372</v>
      </c>
      <c r="F165" s="263">
        <v>49.963999999999999</v>
      </c>
      <c r="G165" s="36"/>
      <c r="H165" s="41"/>
    </row>
    <row r="166" spans="1:8" s="2" customFormat="1" ht="16.899999999999999" customHeight="1">
      <c r="A166" s="36"/>
      <c r="B166" s="41"/>
      <c r="C166" s="262" t="s">
        <v>590</v>
      </c>
      <c r="D166" s="262" t="s">
        <v>591</v>
      </c>
      <c r="E166" s="19" t="s">
        <v>94</v>
      </c>
      <c r="F166" s="263">
        <v>287.29300000000001</v>
      </c>
      <c r="G166" s="36"/>
      <c r="H166" s="41"/>
    </row>
    <row r="167" spans="1:8" s="2" customFormat="1" ht="16.899999999999999" customHeight="1">
      <c r="A167" s="36"/>
      <c r="B167" s="41"/>
      <c r="C167" s="262" t="s">
        <v>412</v>
      </c>
      <c r="D167" s="262" t="s">
        <v>413</v>
      </c>
      <c r="E167" s="19" t="s">
        <v>94</v>
      </c>
      <c r="F167" s="263">
        <v>143.64699999999999</v>
      </c>
      <c r="G167" s="36"/>
      <c r="H167" s="41"/>
    </row>
    <row r="168" spans="1:8" s="2" customFormat="1" ht="16.899999999999999" customHeight="1">
      <c r="A168" s="36"/>
      <c r="B168" s="41"/>
      <c r="C168" s="258" t="s">
        <v>519</v>
      </c>
      <c r="D168" s="259" t="s">
        <v>520</v>
      </c>
      <c r="E168" s="260" t="s">
        <v>94</v>
      </c>
      <c r="F168" s="261">
        <v>24.768000000000001</v>
      </c>
      <c r="G168" s="36"/>
      <c r="H168" s="41"/>
    </row>
    <row r="169" spans="1:8" s="2" customFormat="1" ht="16.899999999999999" customHeight="1">
      <c r="A169" s="36"/>
      <c r="B169" s="41"/>
      <c r="C169" s="262" t="s">
        <v>21</v>
      </c>
      <c r="D169" s="262" t="s">
        <v>596</v>
      </c>
      <c r="E169" s="19" t="s">
        <v>21</v>
      </c>
      <c r="F169" s="263">
        <v>17.137</v>
      </c>
      <c r="G169" s="36"/>
      <c r="H169" s="41"/>
    </row>
    <row r="170" spans="1:8" s="2" customFormat="1" ht="16.899999999999999" customHeight="1">
      <c r="A170" s="36"/>
      <c r="B170" s="41"/>
      <c r="C170" s="262" t="s">
        <v>21</v>
      </c>
      <c r="D170" s="262" t="s">
        <v>597</v>
      </c>
      <c r="E170" s="19" t="s">
        <v>21</v>
      </c>
      <c r="F170" s="263">
        <v>-0.312</v>
      </c>
      <c r="G170" s="36"/>
      <c r="H170" s="41"/>
    </row>
    <row r="171" spans="1:8" s="2" customFormat="1" ht="16.899999999999999" customHeight="1">
      <c r="A171" s="36"/>
      <c r="B171" s="41"/>
      <c r="C171" s="262" t="s">
        <v>21</v>
      </c>
      <c r="D171" s="262" t="s">
        <v>598</v>
      </c>
      <c r="E171" s="19" t="s">
        <v>21</v>
      </c>
      <c r="F171" s="263">
        <v>0</v>
      </c>
      <c r="G171" s="36"/>
      <c r="H171" s="41"/>
    </row>
    <row r="172" spans="1:8" s="2" customFormat="1" ht="16.899999999999999" customHeight="1">
      <c r="A172" s="36"/>
      <c r="B172" s="41"/>
      <c r="C172" s="262" t="s">
        <v>21</v>
      </c>
      <c r="D172" s="262" t="s">
        <v>599</v>
      </c>
      <c r="E172" s="19" t="s">
        <v>21</v>
      </c>
      <c r="F172" s="263">
        <v>5.1479999999999997</v>
      </c>
      <c r="G172" s="36"/>
      <c r="H172" s="41"/>
    </row>
    <row r="173" spans="1:8" s="2" customFormat="1" ht="16.899999999999999" customHeight="1">
      <c r="A173" s="36"/>
      <c r="B173" s="41"/>
      <c r="C173" s="262" t="s">
        <v>21</v>
      </c>
      <c r="D173" s="262" t="s">
        <v>600</v>
      </c>
      <c r="E173" s="19" t="s">
        <v>21</v>
      </c>
      <c r="F173" s="263">
        <v>2.7949999999999999</v>
      </c>
      <c r="G173" s="36"/>
      <c r="H173" s="41"/>
    </row>
    <row r="174" spans="1:8" s="2" customFormat="1" ht="16.899999999999999" customHeight="1">
      <c r="A174" s="36"/>
      <c r="B174" s="41"/>
      <c r="C174" s="262" t="s">
        <v>519</v>
      </c>
      <c r="D174" s="262" t="s">
        <v>390</v>
      </c>
      <c r="E174" s="19" t="s">
        <v>21</v>
      </c>
      <c r="F174" s="263">
        <v>24.768000000000001</v>
      </c>
      <c r="G174" s="36"/>
      <c r="H174" s="41"/>
    </row>
    <row r="175" spans="1:8" s="2" customFormat="1" ht="16.899999999999999" customHeight="1">
      <c r="A175" s="36"/>
      <c r="B175" s="41"/>
      <c r="C175" s="264" t="s">
        <v>769</v>
      </c>
      <c r="D175" s="36"/>
      <c r="E175" s="36"/>
      <c r="F175" s="36"/>
      <c r="G175" s="36"/>
      <c r="H175" s="41"/>
    </row>
    <row r="176" spans="1:8" s="2" customFormat="1" ht="16.899999999999999" customHeight="1">
      <c r="A176" s="36"/>
      <c r="B176" s="41"/>
      <c r="C176" s="262" t="s">
        <v>442</v>
      </c>
      <c r="D176" s="262" t="s">
        <v>795</v>
      </c>
      <c r="E176" s="19" t="s">
        <v>94</v>
      </c>
      <c r="F176" s="263">
        <v>24.768000000000001</v>
      </c>
      <c r="G176" s="36"/>
      <c r="H176" s="41"/>
    </row>
    <row r="177" spans="1:8" s="2" customFormat="1" ht="16.899999999999999" customHeight="1">
      <c r="A177" s="36"/>
      <c r="B177" s="41"/>
      <c r="C177" s="262" t="s">
        <v>160</v>
      </c>
      <c r="D177" s="262" t="s">
        <v>818</v>
      </c>
      <c r="E177" s="19" t="s">
        <v>94</v>
      </c>
      <c r="F177" s="263">
        <v>24.768000000000001</v>
      </c>
      <c r="G177" s="36"/>
      <c r="H177" s="41"/>
    </row>
    <row r="178" spans="1:8" s="2" customFormat="1" ht="16.899999999999999" customHeight="1">
      <c r="A178" s="36"/>
      <c r="B178" s="41"/>
      <c r="C178" s="262" t="s">
        <v>416</v>
      </c>
      <c r="D178" s="262" t="s">
        <v>797</v>
      </c>
      <c r="E178" s="19" t="s">
        <v>94</v>
      </c>
      <c r="F178" s="263">
        <v>24.768000000000001</v>
      </c>
      <c r="G178" s="36"/>
      <c r="H178" s="41"/>
    </row>
    <row r="179" spans="1:8" s="2" customFormat="1" ht="16.899999999999999" customHeight="1">
      <c r="A179" s="36"/>
      <c r="B179" s="41"/>
      <c r="C179" s="262" t="s">
        <v>421</v>
      </c>
      <c r="D179" s="262" t="s">
        <v>798</v>
      </c>
      <c r="E179" s="19" t="s">
        <v>94</v>
      </c>
      <c r="F179" s="263">
        <v>24.768000000000001</v>
      </c>
      <c r="G179" s="36"/>
      <c r="H179" s="41"/>
    </row>
    <row r="180" spans="1:8" s="2" customFormat="1" ht="16.899999999999999" customHeight="1">
      <c r="A180" s="36"/>
      <c r="B180" s="41"/>
      <c r="C180" s="262" t="s">
        <v>452</v>
      </c>
      <c r="D180" s="262" t="s">
        <v>801</v>
      </c>
      <c r="E180" s="19" t="s">
        <v>94</v>
      </c>
      <c r="F180" s="263">
        <v>49.536000000000001</v>
      </c>
      <c r="G180" s="36"/>
      <c r="H180" s="41"/>
    </row>
    <row r="181" spans="1:8" s="2" customFormat="1" ht="16.899999999999999" customHeight="1">
      <c r="A181" s="36"/>
      <c r="B181" s="41"/>
      <c r="C181" s="262" t="s">
        <v>629</v>
      </c>
      <c r="D181" s="262" t="s">
        <v>815</v>
      </c>
      <c r="E181" s="19" t="s">
        <v>94</v>
      </c>
      <c r="F181" s="263">
        <v>149.21</v>
      </c>
      <c r="G181" s="36"/>
      <c r="H181" s="41"/>
    </row>
    <row r="182" spans="1:8" s="2" customFormat="1" ht="16.899999999999999" customHeight="1">
      <c r="A182" s="36"/>
      <c r="B182" s="41"/>
      <c r="C182" s="262" t="s">
        <v>370</v>
      </c>
      <c r="D182" s="262" t="s">
        <v>371</v>
      </c>
      <c r="E182" s="19" t="s">
        <v>372</v>
      </c>
      <c r="F182" s="263">
        <v>9.907</v>
      </c>
      <c r="G182" s="36"/>
      <c r="H182" s="41"/>
    </row>
    <row r="183" spans="1:8" s="2" customFormat="1" ht="22.5">
      <c r="A183" s="36"/>
      <c r="B183" s="41"/>
      <c r="C183" s="262" t="s">
        <v>398</v>
      </c>
      <c r="D183" s="262" t="s">
        <v>399</v>
      </c>
      <c r="E183" s="19" t="s">
        <v>94</v>
      </c>
      <c r="F183" s="263">
        <v>29.722000000000001</v>
      </c>
      <c r="G183" s="36"/>
      <c r="H183" s="41"/>
    </row>
    <row r="184" spans="1:8" s="2" customFormat="1" ht="16.899999999999999" customHeight="1">
      <c r="A184" s="36"/>
      <c r="B184" s="41"/>
      <c r="C184" s="262" t="s">
        <v>403</v>
      </c>
      <c r="D184" s="262" t="s">
        <v>404</v>
      </c>
      <c r="E184" s="19" t="s">
        <v>94</v>
      </c>
      <c r="F184" s="263">
        <v>29.722000000000001</v>
      </c>
      <c r="G184" s="36"/>
      <c r="H184" s="41"/>
    </row>
    <row r="185" spans="1:8" s="2" customFormat="1" ht="16.899999999999999" customHeight="1">
      <c r="A185" s="36"/>
      <c r="B185" s="41"/>
      <c r="C185" s="258" t="s">
        <v>659</v>
      </c>
      <c r="D185" s="259" t="s">
        <v>85</v>
      </c>
      <c r="E185" s="260" t="s">
        <v>94</v>
      </c>
      <c r="F185" s="261">
        <v>124.44199999999999</v>
      </c>
      <c r="G185" s="36"/>
      <c r="H185" s="41"/>
    </row>
    <row r="186" spans="1:8" s="2" customFormat="1" ht="16.899999999999999" customHeight="1">
      <c r="A186" s="36"/>
      <c r="B186" s="41"/>
      <c r="C186" s="258" t="s">
        <v>117</v>
      </c>
      <c r="D186" s="259" t="s">
        <v>118</v>
      </c>
      <c r="E186" s="260" t="s">
        <v>94</v>
      </c>
      <c r="F186" s="261">
        <v>1.736</v>
      </c>
      <c r="G186" s="36"/>
      <c r="H186" s="41"/>
    </row>
    <row r="187" spans="1:8" s="2" customFormat="1" ht="16.899999999999999" customHeight="1">
      <c r="A187" s="36"/>
      <c r="B187" s="41"/>
      <c r="C187" s="262" t="s">
        <v>21</v>
      </c>
      <c r="D187" s="262" t="s">
        <v>225</v>
      </c>
      <c r="E187" s="19" t="s">
        <v>21</v>
      </c>
      <c r="F187" s="263">
        <v>0</v>
      </c>
      <c r="G187" s="36"/>
      <c r="H187" s="41"/>
    </row>
    <row r="188" spans="1:8" s="2" customFormat="1" ht="16.899999999999999" customHeight="1">
      <c r="A188" s="36"/>
      <c r="B188" s="41"/>
      <c r="C188" s="262" t="s">
        <v>21</v>
      </c>
      <c r="D188" s="262" t="s">
        <v>226</v>
      </c>
      <c r="E188" s="19" t="s">
        <v>21</v>
      </c>
      <c r="F188" s="263">
        <v>1.736</v>
      </c>
      <c r="G188" s="36"/>
      <c r="H188" s="41"/>
    </row>
    <row r="189" spans="1:8" s="2" customFormat="1" ht="16.899999999999999" customHeight="1">
      <c r="A189" s="36"/>
      <c r="B189" s="41"/>
      <c r="C189" s="262" t="s">
        <v>117</v>
      </c>
      <c r="D189" s="262" t="s">
        <v>208</v>
      </c>
      <c r="E189" s="19" t="s">
        <v>21</v>
      </c>
      <c r="F189" s="263">
        <v>1.736</v>
      </c>
      <c r="G189" s="36"/>
      <c r="H189" s="41"/>
    </row>
    <row r="190" spans="1:8" s="2" customFormat="1" ht="16.899999999999999" customHeight="1">
      <c r="A190" s="36"/>
      <c r="B190" s="41"/>
      <c r="C190" s="264" t="s">
        <v>769</v>
      </c>
      <c r="D190" s="36"/>
      <c r="E190" s="36"/>
      <c r="F190" s="36"/>
      <c r="G190" s="36"/>
      <c r="H190" s="41"/>
    </row>
    <row r="191" spans="1:8" s="2" customFormat="1" ht="16.899999999999999" customHeight="1">
      <c r="A191" s="36"/>
      <c r="B191" s="41"/>
      <c r="C191" s="262" t="s">
        <v>221</v>
      </c>
      <c r="D191" s="262" t="s">
        <v>802</v>
      </c>
      <c r="E191" s="19" t="s">
        <v>94</v>
      </c>
      <c r="F191" s="263">
        <v>1.736</v>
      </c>
      <c r="G191" s="36"/>
      <c r="H191" s="41"/>
    </row>
    <row r="192" spans="1:8" s="2" customFormat="1" ht="16.899999999999999" customHeight="1">
      <c r="A192" s="36"/>
      <c r="B192" s="41"/>
      <c r="C192" s="262" t="s">
        <v>228</v>
      </c>
      <c r="D192" s="262" t="s">
        <v>803</v>
      </c>
      <c r="E192" s="19" t="s">
        <v>94</v>
      </c>
      <c r="F192" s="263">
        <v>104.16</v>
      </c>
      <c r="G192" s="36"/>
      <c r="H192" s="41"/>
    </row>
    <row r="193" spans="1:8" s="2" customFormat="1" ht="16.899999999999999" customHeight="1">
      <c r="A193" s="36"/>
      <c r="B193" s="41"/>
      <c r="C193" s="262" t="s">
        <v>233</v>
      </c>
      <c r="D193" s="262" t="s">
        <v>804</v>
      </c>
      <c r="E193" s="19" t="s">
        <v>94</v>
      </c>
      <c r="F193" s="263">
        <v>1.736</v>
      </c>
      <c r="G193" s="36"/>
      <c r="H193" s="41"/>
    </row>
    <row r="194" spans="1:8" s="2" customFormat="1" ht="16.899999999999999" customHeight="1">
      <c r="A194" s="36"/>
      <c r="B194" s="41"/>
      <c r="C194" s="258" t="s">
        <v>157</v>
      </c>
      <c r="D194" s="259" t="s">
        <v>805</v>
      </c>
      <c r="E194" s="260" t="s">
        <v>94</v>
      </c>
      <c r="F194" s="261">
        <v>8.4</v>
      </c>
      <c r="G194" s="36"/>
      <c r="H194" s="41"/>
    </row>
    <row r="195" spans="1:8" s="2" customFormat="1" ht="16.899999999999999" customHeight="1">
      <c r="A195" s="36"/>
      <c r="B195" s="41"/>
      <c r="C195" s="262" t="s">
        <v>21</v>
      </c>
      <c r="D195" s="262" t="s">
        <v>806</v>
      </c>
      <c r="E195" s="19" t="s">
        <v>21</v>
      </c>
      <c r="F195" s="263">
        <v>8.4</v>
      </c>
      <c r="G195" s="36"/>
      <c r="H195" s="41"/>
    </row>
    <row r="196" spans="1:8" s="2" customFormat="1" ht="16.899999999999999" customHeight="1">
      <c r="A196" s="36"/>
      <c r="B196" s="41"/>
      <c r="C196" s="262" t="s">
        <v>157</v>
      </c>
      <c r="D196" s="262" t="s">
        <v>208</v>
      </c>
      <c r="E196" s="19" t="s">
        <v>21</v>
      </c>
      <c r="F196" s="263">
        <v>8.4</v>
      </c>
      <c r="G196" s="36"/>
      <c r="H196" s="41"/>
    </row>
    <row r="197" spans="1:8" s="2" customFormat="1" ht="16.899999999999999" customHeight="1">
      <c r="A197" s="36"/>
      <c r="B197" s="41"/>
      <c r="C197" s="258" t="s">
        <v>807</v>
      </c>
      <c r="D197" s="259" t="s">
        <v>808</v>
      </c>
      <c r="E197" s="260" t="s">
        <v>102</v>
      </c>
      <c r="F197" s="261">
        <v>8</v>
      </c>
      <c r="G197" s="36"/>
      <c r="H197" s="41"/>
    </row>
    <row r="198" spans="1:8" s="2" customFormat="1" ht="16.899999999999999" customHeight="1">
      <c r="A198" s="36"/>
      <c r="B198" s="41"/>
      <c r="C198" s="262" t="s">
        <v>21</v>
      </c>
      <c r="D198" s="262" t="s">
        <v>809</v>
      </c>
      <c r="E198" s="19" t="s">
        <v>21</v>
      </c>
      <c r="F198" s="263">
        <v>8</v>
      </c>
      <c r="G198" s="36"/>
      <c r="H198" s="41"/>
    </row>
    <row r="199" spans="1:8" s="2" customFormat="1" ht="16.899999999999999" customHeight="1">
      <c r="A199" s="36"/>
      <c r="B199" s="41"/>
      <c r="C199" s="262" t="s">
        <v>807</v>
      </c>
      <c r="D199" s="262" t="s">
        <v>208</v>
      </c>
      <c r="E199" s="19" t="s">
        <v>21</v>
      </c>
      <c r="F199" s="263">
        <v>8</v>
      </c>
      <c r="G199" s="36"/>
      <c r="H199" s="41"/>
    </row>
    <row r="200" spans="1:8" s="2" customFormat="1" ht="26.45" customHeight="1">
      <c r="A200" s="36"/>
      <c r="B200" s="41"/>
      <c r="C200" s="257" t="s">
        <v>819</v>
      </c>
      <c r="D200" s="257" t="s">
        <v>85</v>
      </c>
      <c r="E200" s="36"/>
      <c r="F200" s="36"/>
      <c r="G200" s="36"/>
      <c r="H200" s="41"/>
    </row>
    <row r="201" spans="1:8" s="2" customFormat="1" ht="16.899999999999999" customHeight="1">
      <c r="A201" s="36"/>
      <c r="B201" s="41"/>
      <c r="C201" s="258" t="s">
        <v>92</v>
      </c>
      <c r="D201" s="259" t="s">
        <v>93</v>
      </c>
      <c r="E201" s="260" t="s">
        <v>94</v>
      </c>
      <c r="F201" s="261">
        <v>52</v>
      </c>
      <c r="G201" s="36"/>
      <c r="H201" s="41"/>
    </row>
    <row r="202" spans="1:8" s="2" customFormat="1" ht="16.899999999999999" customHeight="1">
      <c r="A202" s="36"/>
      <c r="B202" s="41"/>
      <c r="C202" s="262" t="s">
        <v>21</v>
      </c>
      <c r="D202" s="262" t="s">
        <v>553</v>
      </c>
      <c r="E202" s="19" t="s">
        <v>21</v>
      </c>
      <c r="F202" s="263">
        <v>52</v>
      </c>
      <c r="G202" s="36"/>
      <c r="H202" s="41"/>
    </row>
    <row r="203" spans="1:8" s="2" customFormat="1" ht="16.899999999999999" customHeight="1">
      <c r="A203" s="36"/>
      <c r="B203" s="41"/>
      <c r="C203" s="262" t="s">
        <v>92</v>
      </c>
      <c r="D203" s="262" t="s">
        <v>208</v>
      </c>
      <c r="E203" s="19" t="s">
        <v>21</v>
      </c>
      <c r="F203" s="263">
        <v>52</v>
      </c>
      <c r="G203" s="36"/>
      <c r="H203" s="41"/>
    </row>
    <row r="204" spans="1:8" s="2" customFormat="1" ht="16.899999999999999" customHeight="1">
      <c r="A204" s="36"/>
      <c r="B204" s="41"/>
      <c r="C204" s="264" t="s">
        <v>769</v>
      </c>
      <c r="D204" s="36"/>
      <c r="E204" s="36"/>
      <c r="F204" s="36"/>
      <c r="G204" s="36"/>
      <c r="H204" s="41"/>
    </row>
    <row r="205" spans="1:8" s="2" customFormat="1" ht="16.899999999999999" customHeight="1">
      <c r="A205" s="36"/>
      <c r="B205" s="41"/>
      <c r="C205" s="262" t="s">
        <v>203</v>
      </c>
      <c r="D205" s="262" t="s">
        <v>770</v>
      </c>
      <c r="E205" s="19" t="s">
        <v>94</v>
      </c>
      <c r="F205" s="263">
        <v>52</v>
      </c>
      <c r="G205" s="36"/>
      <c r="H205" s="41"/>
    </row>
    <row r="206" spans="1:8" s="2" customFormat="1" ht="16.899999999999999" customHeight="1">
      <c r="A206" s="36"/>
      <c r="B206" s="41"/>
      <c r="C206" s="262" t="s">
        <v>210</v>
      </c>
      <c r="D206" s="262" t="s">
        <v>771</v>
      </c>
      <c r="E206" s="19" t="s">
        <v>94</v>
      </c>
      <c r="F206" s="263">
        <v>3120</v>
      </c>
      <c r="G206" s="36"/>
      <c r="H206" s="41"/>
    </row>
    <row r="207" spans="1:8" s="2" customFormat="1" ht="16.899999999999999" customHeight="1">
      <c r="A207" s="36"/>
      <c r="B207" s="41"/>
      <c r="C207" s="262" t="s">
        <v>216</v>
      </c>
      <c r="D207" s="262" t="s">
        <v>772</v>
      </c>
      <c r="E207" s="19" t="s">
        <v>94</v>
      </c>
      <c r="F207" s="263">
        <v>52</v>
      </c>
      <c r="G207" s="36"/>
      <c r="H207" s="41"/>
    </row>
    <row r="208" spans="1:8" s="2" customFormat="1" ht="16.899999999999999" customHeight="1">
      <c r="A208" s="36"/>
      <c r="B208" s="41"/>
      <c r="C208" s="258" t="s">
        <v>96</v>
      </c>
      <c r="D208" s="259" t="s">
        <v>97</v>
      </c>
      <c r="E208" s="260" t="s">
        <v>94</v>
      </c>
      <c r="F208" s="261">
        <v>2.4</v>
      </c>
      <c r="G208" s="36"/>
      <c r="H208" s="41"/>
    </row>
    <row r="209" spans="1:8" s="2" customFormat="1" ht="16.899999999999999" customHeight="1">
      <c r="A209" s="36"/>
      <c r="B209" s="41"/>
      <c r="C209" s="262" t="s">
        <v>21</v>
      </c>
      <c r="D209" s="262" t="s">
        <v>274</v>
      </c>
      <c r="E209" s="19" t="s">
        <v>21</v>
      </c>
      <c r="F209" s="263">
        <v>2.4</v>
      </c>
      <c r="G209" s="36"/>
      <c r="H209" s="41"/>
    </row>
    <row r="210" spans="1:8" s="2" customFormat="1" ht="16.899999999999999" customHeight="1">
      <c r="A210" s="36"/>
      <c r="B210" s="41"/>
      <c r="C210" s="262" t="s">
        <v>96</v>
      </c>
      <c r="D210" s="262" t="s">
        <v>208</v>
      </c>
      <c r="E210" s="19" t="s">
        <v>21</v>
      </c>
      <c r="F210" s="263">
        <v>2.4</v>
      </c>
      <c r="G210" s="36"/>
      <c r="H210" s="41"/>
    </row>
    <row r="211" spans="1:8" s="2" customFormat="1" ht="16.899999999999999" customHeight="1">
      <c r="A211" s="36"/>
      <c r="B211" s="41"/>
      <c r="C211" s="264" t="s">
        <v>769</v>
      </c>
      <c r="D211" s="36"/>
      <c r="E211" s="36"/>
      <c r="F211" s="36"/>
      <c r="G211" s="36"/>
      <c r="H211" s="41"/>
    </row>
    <row r="212" spans="1:8" s="2" customFormat="1" ht="16.899999999999999" customHeight="1">
      <c r="A212" s="36"/>
      <c r="B212" s="41"/>
      <c r="C212" s="262" t="s">
        <v>270</v>
      </c>
      <c r="D212" s="262" t="s">
        <v>773</v>
      </c>
      <c r="E212" s="19" t="s">
        <v>94</v>
      </c>
      <c r="F212" s="263">
        <v>2.4</v>
      </c>
      <c r="G212" s="36"/>
      <c r="H212" s="41"/>
    </row>
    <row r="213" spans="1:8" s="2" customFormat="1" ht="16.899999999999999" customHeight="1">
      <c r="A213" s="36"/>
      <c r="B213" s="41"/>
      <c r="C213" s="262" t="s">
        <v>276</v>
      </c>
      <c r="D213" s="262" t="s">
        <v>774</v>
      </c>
      <c r="E213" s="19" t="s">
        <v>94</v>
      </c>
      <c r="F213" s="263">
        <v>144</v>
      </c>
      <c r="G213" s="36"/>
      <c r="H213" s="41"/>
    </row>
    <row r="214" spans="1:8" s="2" customFormat="1" ht="16.899999999999999" customHeight="1">
      <c r="A214" s="36"/>
      <c r="B214" s="41"/>
      <c r="C214" s="262" t="s">
        <v>282</v>
      </c>
      <c r="D214" s="262" t="s">
        <v>775</v>
      </c>
      <c r="E214" s="19" t="s">
        <v>94</v>
      </c>
      <c r="F214" s="263">
        <v>2.4</v>
      </c>
      <c r="G214" s="36"/>
      <c r="H214" s="41"/>
    </row>
    <row r="215" spans="1:8" s="2" customFormat="1" ht="16.899999999999999" customHeight="1">
      <c r="A215" s="36"/>
      <c r="B215" s="41"/>
      <c r="C215" s="258" t="s">
        <v>100</v>
      </c>
      <c r="D215" s="259" t="s">
        <v>101</v>
      </c>
      <c r="E215" s="260" t="s">
        <v>102</v>
      </c>
      <c r="F215" s="261">
        <v>45.55</v>
      </c>
      <c r="G215" s="36"/>
      <c r="H215" s="41"/>
    </row>
    <row r="216" spans="1:8" s="2" customFormat="1" ht="16.899999999999999" customHeight="1">
      <c r="A216" s="36"/>
      <c r="B216" s="41"/>
      <c r="C216" s="262" t="s">
        <v>21</v>
      </c>
      <c r="D216" s="262" t="s">
        <v>605</v>
      </c>
      <c r="E216" s="19" t="s">
        <v>21</v>
      </c>
      <c r="F216" s="263">
        <v>58.95</v>
      </c>
      <c r="G216" s="36"/>
      <c r="H216" s="41"/>
    </row>
    <row r="217" spans="1:8" s="2" customFormat="1" ht="16.899999999999999" customHeight="1">
      <c r="A217" s="36"/>
      <c r="B217" s="41"/>
      <c r="C217" s="262" t="s">
        <v>21</v>
      </c>
      <c r="D217" s="262" t="s">
        <v>606</v>
      </c>
      <c r="E217" s="19" t="s">
        <v>21</v>
      </c>
      <c r="F217" s="263">
        <v>-13.4</v>
      </c>
      <c r="G217" s="36"/>
      <c r="H217" s="41"/>
    </row>
    <row r="218" spans="1:8" s="2" customFormat="1" ht="16.899999999999999" customHeight="1">
      <c r="A218" s="36"/>
      <c r="B218" s="41"/>
      <c r="C218" s="262" t="s">
        <v>100</v>
      </c>
      <c r="D218" s="262" t="s">
        <v>208</v>
      </c>
      <c r="E218" s="19" t="s">
        <v>21</v>
      </c>
      <c r="F218" s="263">
        <v>45.55</v>
      </c>
      <c r="G218" s="36"/>
      <c r="H218" s="41"/>
    </row>
    <row r="219" spans="1:8" s="2" customFormat="1" ht="16.899999999999999" customHeight="1">
      <c r="A219" s="36"/>
      <c r="B219" s="41"/>
      <c r="C219" s="264" t="s">
        <v>769</v>
      </c>
      <c r="D219" s="36"/>
      <c r="E219" s="36"/>
      <c r="F219" s="36"/>
      <c r="G219" s="36"/>
      <c r="H219" s="41"/>
    </row>
    <row r="220" spans="1:8" s="2" customFormat="1" ht="16.899999999999999" customHeight="1">
      <c r="A220" s="36"/>
      <c r="B220" s="41"/>
      <c r="C220" s="262" t="s">
        <v>467</v>
      </c>
      <c r="D220" s="262" t="s">
        <v>776</v>
      </c>
      <c r="E220" s="19" t="s">
        <v>102</v>
      </c>
      <c r="F220" s="263">
        <v>45.55</v>
      </c>
      <c r="G220" s="36"/>
      <c r="H220" s="41"/>
    </row>
    <row r="221" spans="1:8" s="2" customFormat="1" ht="16.899999999999999" customHeight="1">
      <c r="A221" s="36"/>
      <c r="B221" s="41"/>
      <c r="C221" s="262" t="s">
        <v>473</v>
      </c>
      <c r="D221" s="262" t="s">
        <v>777</v>
      </c>
      <c r="E221" s="19" t="s">
        <v>102</v>
      </c>
      <c r="F221" s="263">
        <v>50.104999999999997</v>
      </c>
      <c r="G221" s="36"/>
      <c r="H221" s="41"/>
    </row>
    <row r="222" spans="1:8" s="2" customFormat="1" ht="16.899999999999999" customHeight="1">
      <c r="A222" s="36"/>
      <c r="B222" s="41"/>
      <c r="C222" s="258" t="s">
        <v>104</v>
      </c>
      <c r="D222" s="259" t="s">
        <v>105</v>
      </c>
      <c r="E222" s="260" t="s">
        <v>94</v>
      </c>
      <c r="F222" s="261">
        <v>52</v>
      </c>
      <c r="G222" s="36"/>
      <c r="H222" s="41"/>
    </row>
    <row r="223" spans="1:8" s="2" customFormat="1" ht="16.899999999999999" customHeight="1">
      <c r="A223" s="36"/>
      <c r="B223" s="41"/>
      <c r="C223" s="262" t="s">
        <v>21</v>
      </c>
      <c r="D223" s="262" t="s">
        <v>553</v>
      </c>
      <c r="E223" s="19" t="s">
        <v>21</v>
      </c>
      <c r="F223" s="263">
        <v>52</v>
      </c>
      <c r="G223" s="36"/>
      <c r="H223" s="41"/>
    </row>
    <row r="224" spans="1:8" s="2" customFormat="1" ht="16.899999999999999" customHeight="1">
      <c r="A224" s="36"/>
      <c r="B224" s="41"/>
      <c r="C224" s="262" t="s">
        <v>104</v>
      </c>
      <c r="D224" s="262" t="s">
        <v>208</v>
      </c>
      <c r="E224" s="19" t="s">
        <v>21</v>
      </c>
      <c r="F224" s="263">
        <v>52</v>
      </c>
      <c r="G224" s="36"/>
      <c r="H224" s="41"/>
    </row>
    <row r="225" spans="1:8" s="2" customFormat="1" ht="16.899999999999999" customHeight="1">
      <c r="A225" s="36"/>
      <c r="B225" s="41"/>
      <c r="C225" s="264" t="s">
        <v>769</v>
      </c>
      <c r="D225" s="36"/>
      <c r="E225" s="36"/>
      <c r="F225" s="36"/>
      <c r="G225" s="36"/>
      <c r="H225" s="41"/>
    </row>
    <row r="226" spans="1:8" s="2" customFormat="1" ht="16.899999999999999" customHeight="1">
      <c r="A226" s="36"/>
      <c r="B226" s="41"/>
      <c r="C226" s="262" t="s">
        <v>255</v>
      </c>
      <c r="D226" s="262" t="s">
        <v>778</v>
      </c>
      <c r="E226" s="19" t="s">
        <v>94</v>
      </c>
      <c r="F226" s="263">
        <v>52</v>
      </c>
      <c r="G226" s="36"/>
      <c r="H226" s="41"/>
    </row>
    <row r="227" spans="1:8" s="2" customFormat="1" ht="16.899999999999999" customHeight="1">
      <c r="A227" s="36"/>
      <c r="B227" s="41"/>
      <c r="C227" s="262" t="s">
        <v>260</v>
      </c>
      <c r="D227" s="262" t="s">
        <v>779</v>
      </c>
      <c r="E227" s="19" t="s">
        <v>94</v>
      </c>
      <c r="F227" s="263">
        <v>3120</v>
      </c>
      <c r="G227" s="36"/>
      <c r="H227" s="41"/>
    </row>
    <row r="228" spans="1:8" s="2" customFormat="1" ht="16.899999999999999" customHeight="1">
      <c r="A228" s="36"/>
      <c r="B228" s="41"/>
      <c r="C228" s="262" t="s">
        <v>265</v>
      </c>
      <c r="D228" s="262" t="s">
        <v>780</v>
      </c>
      <c r="E228" s="19" t="s">
        <v>94</v>
      </c>
      <c r="F228" s="263">
        <v>52</v>
      </c>
      <c r="G228" s="36"/>
      <c r="H228" s="41"/>
    </row>
    <row r="229" spans="1:8" s="2" customFormat="1" ht="16.899999999999999" customHeight="1">
      <c r="A229" s="36"/>
      <c r="B229" s="41"/>
      <c r="C229" s="258" t="s">
        <v>106</v>
      </c>
      <c r="D229" s="259" t="s">
        <v>107</v>
      </c>
      <c r="E229" s="260" t="s">
        <v>102</v>
      </c>
      <c r="F229" s="261">
        <v>4.34</v>
      </c>
      <c r="G229" s="36"/>
      <c r="H229" s="41"/>
    </row>
    <row r="230" spans="1:8" s="2" customFormat="1" ht="16.899999999999999" customHeight="1">
      <c r="A230" s="36"/>
      <c r="B230" s="41"/>
      <c r="C230" s="262" t="s">
        <v>21</v>
      </c>
      <c r="D230" s="262" t="s">
        <v>242</v>
      </c>
      <c r="E230" s="19" t="s">
        <v>21</v>
      </c>
      <c r="F230" s="263">
        <v>4.34</v>
      </c>
      <c r="G230" s="36"/>
      <c r="H230" s="41"/>
    </row>
    <row r="231" spans="1:8" s="2" customFormat="1" ht="16.899999999999999" customHeight="1">
      <c r="A231" s="36"/>
      <c r="B231" s="41"/>
      <c r="C231" s="262" t="s">
        <v>106</v>
      </c>
      <c r="D231" s="262" t="s">
        <v>208</v>
      </c>
      <c r="E231" s="19" t="s">
        <v>21</v>
      </c>
      <c r="F231" s="263">
        <v>4.34</v>
      </c>
      <c r="G231" s="36"/>
      <c r="H231" s="41"/>
    </row>
    <row r="232" spans="1:8" s="2" customFormat="1" ht="16.899999999999999" customHeight="1">
      <c r="A232" s="36"/>
      <c r="B232" s="41"/>
      <c r="C232" s="264" t="s">
        <v>769</v>
      </c>
      <c r="D232" s="36"/>
      <c r="E232" s="36"/>
      <c r="F232" s="36"/>
      <c r="G232" s="36"/>
      <c r="H232" s="41"/>
    </row>
    <row r="233" spans="1:8" s="2" customFormat="1" ht="16.899999999999999" customHeight="1">
      <c r="A233" s="36"/>
      <c r="B233" s="41"/>
      <c r="C233" s="262" t="s">
        <v>238</v>
      </c>
      <c r="D233" s="262" t="s">
        <v>781</v>
      </c>
      <c r="E233" s="19" t="s">
        <v>102</v>
      </c>
      <c r="F233" s="263">
        <v>4.34</v>
      </c>
      <c r="G233" s="36"/>
      <c r="H233" s="41"/>
    </row>
    <row r="234" spans="1:8" s="2" customFormat="1" ht="16.899999999999999" customHeight="1">
      <c r="A234" s="36"/>
      <c r="B234" s="41"/>
      <c r="C234" s="262" t="s">
        <v>244</v>
      </c>
      <c r="D234" s="262" t="s">
        <v>782</v>
      </c>
      <c r="E234" s="19" t="s">
        <v>102</v>
      </c>
      <c r="F234" s="263">
        <v>260.39999999999998</v>
      </c>
      <c r="G234" s="36"/>
      <c r="H234" s="41"/>
    </row>
    <row r="235" spans="1:8" s="2" customFormat="1" ht="16.899999999999999" customHeight="1">
      <c r="A235" s="36"/>
      <c r="B235" s="41"/>
      <c r="C235" s="262" t="s">
        <v>250</v>
      </c>
      <c r="D235" s="262" t="s">
        <v>783</v>
      </c>
      <c r="E235" s="19" t="s">
        <v>102</v>
      </c>
      <c r="F235" s="263">
        <v>4.34</v>
      </c>
      <c r="G235" s="36"/>
      <c r="H235" s="41"/>
    </row>
    <row r="236" spans="1:8" s="2" customFormat="1" ht="16.899999999999999" customHeight="1">
      <c r="A236" s="36"/>
      <c r="B236" s="41"/>
      <c r="C236" s="258" t="s">
        <v>784</v>
      </c>
      <c r="D236" s="259" t="s">
        <v>785</v>
      </c>
      <c r="E236" s="260" t="s">
        <v>94</v>
      </c>
      <c r="F236" s="261">
        <v>37.581000000000003</v>
      </c>
      <c r="G236" s="36"/>
      <c r="H236" s="41"/>
    </row>
    <row r="237" spans="1:8" s="2" customFormat="1" ht="16.899999999999999" customHeight="1">
      <c r="A237" s="36"/>
      <c r="B237" s="41"/>
      <c r="C237" s="258" t="s">
        <v>109</v>
      </c>
      <c r="D237" s="259" t="s">
        <v>110</v>
      </c>
      <c r="E237" s="260" t="s">
        <v>94</v>
      </c>
      <c r="F237" s="261">
        <v>142.15600000000001</v>
      </c>
      <c r="G237" s="36"/>
      <c r="H237" s="41"/>
    </row>
    <row r="238" spans="1:8" s="2" customFormat="1" ht="16.899999999999999" customHeight="1">
      <c r="A238" s="36"/>
      <c r="B238" s="41"/>
      <c r="C238" s="258" t="s">
        <v>113</v>
      </c>
      <c r="D238" s="259" t="s">
        <v>114</v>
      </c>
      <c r="E238" s="260" t="s">
        <v>94</v>
      </c>
      <c r="F238" s="261">
        <v>16.138000000000002</v>
      </c>
      <c r="G238" s="36"/>
      <c r="H238" s="41"/>
    </row>
    <row r="239" spans="1:8" s="2" customFormat="1" ht="16.899999999999999" customHeight="1">
      <c r="A239" s="36"/>
      <c r="B239" s="41"/>
      <c r="C239" s="258" t="s">
        <v>512</v>
      </c>
      <c r="D239" s="259" t="s">
        <v>513</v>
      </c>
      <c r="E239" s="260" t="s">
        <v>94</v>
      </c>
      <c r="F239" s="261">
        <v>0</v>
      </c>
      <c r="G239" s="36"/>
      <c r="H239" s="41"/>
    </row>
    <row r="240" spans="1:8" s="2" customFormat="1" ht="16.899999999999999" customHeight="1">
      <c r="A240" s="36"/>
      <c r="B240" s="41"/>
      <c r="C240" s="262" t="s">
        <v>512</v>
      </c>
      <c r="D240" s="262" t="s">
        <v>390</v>
      </c>
      <c r="E240" s="19" t="s">
        <v>21</v>
      </c>
      <c r="F240" s="263">
        <v>0</v>
      </c>
      <c r="G240" s="36"/>
      <c r="H240" s="41"/>
    </row>
    <row r="241" spans="1:8" s="2" customFormat="1" ht="16.899999999999999" customHeight="1">
      <c r="A241" s="36"/>
      <c r="B241" s="41"/>
      <c r="C241" s="258" t="s">
        <v>515</v>
      </c>
      <c r="D241" s="259" t="s">
        <v>516</v>
      </c>
      <c r="E241" s="260" t="s">
        <v>94</v>
      </c>
      <c r="F241" s="261">
        <v>0</v>
      </c>
      <c r="G241" s="36"/>
      <c r="H241" s="41"/>
    </row>
    <row r="242" spans="1:8" s="2" customFormat="1" ht="16.899999999999999" customHeight="1">
      <c r="A242" s="36"/>
      <c r="B242" s="41"/>
      <c r="C242" s="258" t="s">
        <v>519</v>
      </c>
      <c r="D242" s="259" t="s">
        <v>520</v>
      </c>
      <c r="E242" s="260" t="s">
        <v>94</v>
      </c>
      <c r="F242" s="261">
        <v>0</v>
      </c>
      <c r="G242" s="36"/>
      <c r="H242" s="41"/>
    </row>
    <row r="243" spans="1:8" s="2" customFormat="1" ht="16.899999999999999" customHeight="1">
      <c r="A243" s="36"/>
      <c r="B243" s="41"/>
      <c r="C243" s="258" t="s">
        <v>659</v>
      </c>
      <c r="D243" s="259" t="s">
        <v>85</v>
      </c>
      <c r="E243" s="260" t="s">
        <v>94</v>
      </c>
      <c r="F243" s="261">
        <v>124.44199999999999</v>
      </c>
      <c r="G243" s="36"/>
      <c r="H243" s="41"/>
    </row>
    <row r="244" spans="1:8" s="2" customFormat="1" ht="16.899999999999999" customHeight="1">
      <c r="A244" s="36"/>
      <c r="B244" s="41"/>
      <c r="C244" s="262" t="s">
        <v>21</v>
      </c>
      <c r="D244" s="262" t="s">
        <v>657</v>
      </c>
      <c r="E244" s="19" t="s">
        <v>21</v>
      </c>
      <c r="F244" s="263">
        <v>126.57599999999999</v>
      </c>
      <c r="G244" s="36"/>
      <c r="H244" s="41"/>
    </row>
    <row r="245" spans="1:8" s="2" customFormat="1" ht="16.899999999999999" customHeight="1">
      <c r="A245" s="36"/>
      <c r="B245" s="41"/>
      <c r="C245" s="262" t="s">
        <v>21</v>
      </c>
      <c r="D245" s="262" t="s">
        <v>658</v>
      </c>
      <c r="E245" s="19" t="s">
        <v>21</v>
      </c>
      <c r="F245" s="263">
        <v>-2.1339999999999999</v>
      </c>
      <c r="G245" s="36"/>
      <c r="H245" s="41"/>
    </row>
    <row r="246" spans="1:8" s="2" customFormat="1" ht="16.899999999999999" customHeight="1">
      <c r="A246" s="36"/>
      <c r="B246" s="41"/>
      <c r="C246" s="262" t="s">
        <v>659</v>
      </c>
      <c r="D246" s="262" t="s">
        <v>390</v>
      </c>
      <c r="E246" s="19" t="s">
        <v>21</v>
      </c>
      <c r="F246" s="263">
        <v>124.44199999999999</v>
      </c>
      <c r="G246" s="36"/>
      <c r="H246" s="41"/>
    </row>
    <row r="247" spans="1:8" s="2" customFormat="1" ht="16.899999999999999" customHeight="1">
      <c r="A247" s="36"/>
      <c r="B247" s="41"/>
      <c r="C247" s="264" t="s">
        <v>769</v>
      </c>
      <c r="D247" s="36"/>
      <c r="E247" s="36"/>
      <c r="F247" s="36"/>
      <c r="G247" s="36"/>
      <c r="H247" s="41"/>
    </row>
    <row r="248" spans="1:8" s="2" customFormat="1" ht="16.899999999999999" customHeight="1">
      <c r="A248" s="36"/>
      <c r="B248" s="41"/>
      <c r="C248" s="262" t="s">
        <v>715</v>
      </c>
      <c r="D248" s="262" t="s">
        <v>716</v>
      </c>
      <c r="E248" s="19" t="s">
        <v>94</v>
      </c>
      <c r="F248" s="263">
        <v>124.44199999999999</v>
      </c>
      <c r="G248" s="36"/>
      <c r="H248" s="41"/>
    </row>
    <row r="249" spans="1:8" s="2" customFormat="1" ht="16.899999999999999" customHeight="1">
      <c r="A249" s="36"/>
      <c r="B249" s="41"/>
      <c r="C249" s="262" t="s">
        <v>526</v>
      </c>
      <c r="D249" s="262" t="s">
        <v>812</v>
      </c>
      <c r="E249" s="19" t="s">
        <v>528</v>
      </c>
      <c r="F249" s="263">
        <v>12.444000000000001</v>
      </c>
      <c r="G249" s="36"/>
      <c r="H249" s="41"/>
    </row>
    <row r="250" spans="1:8" s="2" customFormat="1" ht="16.899999999999999" customHeight="1">
      <c r="A250" s="36"/>
      <c r="B250" s="41"/>
      <c r="C250" s="262" t="s">
        <v>538</v>
      </c>
      <c r="D250" s="262" t="s">
        <v>813</v>
      </c>
      <c r="E250" s="19" t="s">
        <v>94</v>
      </c>
      <c r="F250" s="263">
        <v>124.44199999999999</v>
      </c>
      <c r="G250" s="36"/>
      <c r="H250" s="41"/>
    </row>
    <row r="251" spans="1:8" s="2" customFormat="1" ht="16.899999999999999" customHeight="1">
      <c r="A251" s="36"/>
      <c r="B251" s="41"/>
      <c r="C251" s="262" t="s">
        <v>167</v>
      </c>
      <c r="D251" s="262" t="s">
        <v>787</v>
      </c>
      <c r="E251" s="19" t="s">
        <v>94</v>
      </c>
      <c r="F251" s="263">
        <v>62.220999999999997</v>
      </c>
      <c r="G251" s="36"/>
      <c r="H251" s="41"/>
    </row>
    <row r="252" spans="1:8" s="2" customFormat="1" ht="16.899999999999999" customHeight="1">
      <c r="A252" s="36"/>
      <c r="B252" s="41"/>
      <c r="C252" s="262" t="s">
        <v>175</v>
      </c>
      <c r="D252" s="262" t="s">
        <v>788</v>
      </c>
      <c r="E252" s="19" t="s">
        <v>94</v>
      </c>
      <c r="F252" s="263">
        <v>62.220999999999997</v>
      </c>
      <c r="G252" s="36"/>
      <c r="H252" s="41"/>
    </row>
    <row r="253" spans="1:8" s="2" customFormat="1" ht="16.899999999999999" customHeight="1">
      <c r="A253" s="36"/>
      <c r="B253" s="41"/>
      <c r="C253" s="262" t="s">
        <v>376</v>
      </c>
      <c r="D253" s="262" t="s">
        <v>791</v>
      </c>
      <c r="E253" s="19" t="s">
        <v>94</v>
      </c>
      <c r="F253" s="263">
        <v>248.88399999999999</v>
      </c>
      <c r="G253" s="36"/>
      <c r="H253" s="41"/>
    </row>
    <row r="254" spans="1:8" s="2" customFormat="1" ht="16.899999999999999" customHeight="1">
      <c r="A254" s="36"/>
      <c r="B254" s="41"/>
      <c r="C254" s="262" t="s">
        <v>382</v>
      </c>
      <c r="D254" s="262" t="s">
        <v>786</v>
      </c>
      <c r="E254" s="19" t="s">
        <v>94</v>
      </c>
      <c r="F254" s="263">
        <v>249.82</v>
      </c>
      <c r="G254" s="36"/>
      <c r="H254" s="41"/>
    </row>
    <row r="255" spans="1:8" s="2" customFormat="1" ht="16.899999999999999" customHeight="1">
      <c r="A255" s="36"/>
      <c r="B255" s="41"/>
      <c r="C255" s="262" t="s">
        <v>691</v>
      </c>
      <c r="D255" s="262" t="s">
        <v>820</v>
      </c>
      <c r="E255" s="19" t="s">
        <v>94</v>
      </c>
      <c r="F255" s="263">
        <v>124.44199999999999</v>
      </c>
      <c r="G255" s="36"/>
      <c r="H255" s="41"/>
    </row>
    <row r="256" spans="1:8" s="2" customFormat="1" ht="16.899999999999999" customHeight="1">
      <c r="A256" s="36"/>
      <c r="B256" s="41"/>
      <c r="C256" s="262" t="s">
        <v>616</v>
      </c>
      <c r="D256" s="262" t="s">
        <v>814</v>
      </c>
      <c r="E256" s="19" t="s">
        <v>94</v>
      </c>
      <c r="F256" s="263">
        <v>124.44199999999999</v>
      </c>
      <c r="G256" s="36"/>
      <c r="H256" s="41"/>
    </row>
    <row r="257" spans="1:8" s="2" customFormat="1" ht="16.899999999999999" customHeight="1">
      <c r="A257" s="36"/>
      <c r="B257" s="41"/>
      <c r="C257" s="262" t="s">
        <v>629</v>
      </c>
      <c r="D257" s="262" t="s">
        <v>815</v>
      </c>
      <c r="E257" s="19" t="s">
        <v>94</v>
      </c>
      <c r="F257" s="263">
        <v>153.38399999999999</v>
      </c>
      <c r="G257" s="36"/>
      <c r="H257" s="41"/>
    </row>
    <row r="258" spans="1:8" s="2" customFormat="1" ht="16.899999999999999" customHeight="1">
      <c r="A258" s="36"/>
      <c r="B258" s="41"/>
      <c r="C258" s="262" t="s">
        <v>558</v>
      </c>
      <c r="D258" s="262" t="s">
        <v>816</v>
      </c>
      <c r="E258" s="19" t="s">
        <v>528</v>
      </c>
      <c r="F258" s="263">
        <v>24.888000000000002</v>
      </c>
      <c r="G258" s="36"/>
      <c r="H258" s="41"/>
    </row>
    <row r="259" spans="1:8" s="2" customFormat="1" ht="16.899999999999999" customHeight="1">
      <c r="A259" s="36"/>
      <c r="B259" s="41"/>
      <c r="C259" s="262" t="s">
        <v>564</v>
      </c>
      <c r="D259" s="262" t="s">
        <v>817</v>
      </c>
      <c r="E259" s="19" t="s">
        <v>94</v>
      </c>
      <c r="F259" s="263">
        <v>124.44199999999999</v>
      </c>
      <c r="G259" s="36"/>
      <c r="H259" s="41"/>
    </row>
    <row r="260" spans="1:8" s="2" customFormat="1" ht="16.899999999999999" customHeight="1">
      <c r="A260" s="36"/>
      <c r="B260" s="41"/>
      <c r="C260" s="262" t="s">
        <v>671</v>
      </c>
      <c r="D260" s="262" t="s">
        <v>821</v>
      </c>
      <c r="E260" s="19" t="s">
        <v>528</v>
      </c>
      <c r="F260" s="263">
        <v>12.444000000000001</v>
      </c>
      <c r="G260" s="36"/>
      <c r="H260" s="41"/>
    </row>
    <row r="261" spans="1:8" s="2" customFormat="1" ht="16.899999999999999" customHeight="1">
      <c r="A261" s="36"/>
      <c r="B261" s="41"/>
      <c r="C261" s="262" t="s">
        <v>705</v>
      </c>
      <c r="D261" s="262" t="s">
        <v>706</v>
      </c>
      <c r="E261" s="19" t="s">
        <v>94</v>
      </c>
      <c r="F261" s="263">
        <v>126.931</v>
      </c>
      <c r="G261" s="36"/>
      <c r="H261" s="41"/>
    </row>
    <row r="262" spans="1:8" s="2" customFormat="1" ht="16.899999999999999" customHeight="1">
      <c r="A262" s="36"/>
      <c r="B262" s="41"/>
      <c r="C262" s="262" t="s">
        <v>180</v>
      </c>
      <c r="D262" s="262" t="s">
        <v>181</v>
      </c>
      <c r="E262" s="19" t="s">
        <v>94</v>
      </c>
      <c r="F262" s="263">
        <v>139.624</v>
      </c>
      <c r="G262" s="36"/>
      <c r="H262" s="41"/>
    </row>
    <row r="263" spans="1:8" s="2" customFormat="1" ht="16.899999999999999" customHeight="1">
      <c r="A263" s="36"/>
      <c r="B263" s="41"/>
      <c r="C263" s="258" t="s">
        <v>660</v>
      </c>
      <c r="D263" s="259" t="s">
        <v>661</v>
      </c>
      <c r="E263" s="260" t="s">
        <v>94</v>
      </c>
      <c r="F263" s="261">
        <v>124.91</v>
      </c>
      <c r="G263" s="36"/>
      <c r="H263" s="41"/>
    </row>
    <row r="264" spans="1:8" s="2" customFormat="1" ht="16.899999999999999" customHeight="1">
      <c r="A264" s="36"/>
      <c r="B264" s="41"/>
      <c r="C264" s="262" t="s">
        <v>21</v>
      </c>
      <c r="D264" s="262" t="s">
        <v>688</v>
      </c>
      <c r="E264" s="19" t="s">
        <v>21</v>
      </c>
      <c r="F264" s="263">
        <v>124.91</v>
      </c>
      <c r="G264" s="36"/>
      <c r="H264" s="41"/>
    </row>
    <row r="265" spans="1:8" s="2" customFormat="1" ht="16.899999999999999" customHeight="1">
      <c r="A265" s="36"/>
      <c r="B265" s="41"/>
      <c r="C265" s="262" t="s">
        <v>660</v>
      </c>
      <c r="D265" s="262" t="s">
        <v>390</v>
      </c>
      <c r="E265" s="19" t="s">
        <v>21</v>
      </c>
      <c r="F265" s="263">
        <v>124.91</v>
      </c>
      <c r="G265" s="36"/>
      <c r="H265" s="41"/>
    </row>
    <row r="266" spans="1:8" s="2" customFormat="1" ht="16.899999999999999" customHeight="1">
      <c r="A266" s="36"/>
      <c r="B266" s="41"/>
      <c r="C266" s="264" t="s">
        <v>769</v>
      </c>
      <c r="D266" s="36"/>
      <c r="E266" s="36"/>
      <c r="F266" s="36"/>
      <c r="G266" s="36"/>
      <c r="H266" s="41"/>
    </row>
    <row r="267" spans="1:8" s="2" customFormat="1" ht="16.899999999999999" customHeight="1">
      <c r="A267" s="36"/>
      <c r="B267" s="41"/>
      <c r="C267" s="262" t="s">
        <v>382</v>
      </c>
      <c r="D267" s="262" t="s">
        <v>786</v>
      </c>
      <c r="E267" s="19" t="s">
        <v>94</v>
      </c>
      <c r="F267" s="263">
        <v>249.82</v>
      </c>
      <c r="G267" s="36"/>
      <c r="H267" s="41"/>
    </row>
    <row r="268" spans="1:8" s="2" customFormat="1" ht="16.899999999999999" customHeight="1">
      <c r="A268" s="36"/>
      <c r="B268" s="41"/>
      <c r="C268" s="262" t="s">
        <v>365</v>
      </c>
      <c r="D268" s="262" t="s">
        <v>790</v>
      </c>
      <c r="E268" s="19" t="s">
        <v>94</v>
      </c>
      <c r="F268" s="263">
        <v>124.91</v>
      </c>
      <c r="G268" s="36"/>
      <c r="H268" s="41"/>
    </row>
    <row r="269" spans="1:8" s="2" customFormat="1" ht="16.899999999999999" customHeight="1">
      <c r="A269" s="36"/>
      <c r="B269" s="41"/>
      <c r="C269" s="262" t="s">
        <v>392</v>
      </c>
      <c r="D269" s="262" t="s">
        <v>792</v>
      </c>
      <c r="E269" s="19" t="s">
        <v>94</v>
      </c>
      <c r="F269" s="263">
        <v>249.82</v>
      </c>
      <c r="G269" s="36"/>
      <c r="H269" s="41"/>
    </row>
    <row r="270" spans="1:8" s="2" customFormat="1" ht="16.899999999999999" customHeight="1">
      <c r="A270" s="36"/>
      <c r="B270" s="41"/>
      <c r="C270" s="262" t="s">
        <v>407</v>
      </c>
      <c r="D270" s="262" t="s">
        <v>793</v>
      </c>
      <c r="E270" s="19" t="s">
        <v>94</v>
      </c>
      <c r="F270" s="263">
        <v>124.91</v>
      </c>
      <c r="G270" s="36"/>
      <c r="H270" s="41"/>
    </row>
    <row r="271" spans="1:8" s="2" customFormat="1" ht="16.899999999999999" customHeight="1">
      <c r="A271" s="36"/>
      <c r="B271" s="41"/>
      <c r="C271" s="262" t="s">
        <v>370</v>
      </c>
      <c r="D271" s="262" t="s">
        <v>371</v>
      </c>
      <c r="E271" s="19" t="s">
        <v>372</v>
      </c>
      <c r="F271" s="263">
        <v>49.963999999999999</v>
      </c>
      <c r="G271" s="36"/>
      <c r="H271" s="41"/>
    </row>
    <row r="272" spans="1:8" s="2" customFormat="1" ht="16.899999999999999" customHeight="1">
      <c r="A272" s="36"/>
      <c r="B272" s="41"/>
      <c r="C272" s="262" t="s">
        <v>590</v>
      </c>
      <c r="D272" s="262" t="s">
        <v>591</v>
      </c>
      <c r="E272" s="19" t="s">
        <v>94</v>
      </c>
      <c r="F272" s="263">
        <v>287.29300000000001</v>
      </c>
      <c r="G272" s="36"/>
      <c r="H272" s="41"/>
    </row>
    <row r="273" spans="1:8" s="2" customFormat="1" ht="16.899999999999999" customHeight="1">
      <c r="A273" s="36"/>
      <c r="B273" s="41"/>
      <c r="C273" s="262" t="s">
        <v>412</v>
      </c>
      <c r="D273" s="262" t="s">
        <v>413</v>
      </c>
      <c r="E273" s="19" t="s">
        <v>94</v>
      </c>
      <c r="F273" s="263">
        <v>143.64699999999999</v>
      </c>
      <c r="G273" s="36"/>
      <c r="H273" s="41"/>
    </row>
    <row r="274" spans="1:8" s="2" customFormat="1" ht="16.899999999999999" customHeight="1">
      <c r="A274" s="36"/>
      <c r="B274" s="41"/>
      <c r="C274" s="258" t="s">
        <v>663</v>
      </c>
      <c r="D274" s="259" t="s">
        <v>664</v>
      </c>
      <c r="E274" s="260" t="s">
        <v>94</v>
      </c>
      <c r="F274" s="261">
        <v>28.942</v>
      </c>
      <c r="G274" s="36"/>
      <c r="H274" s="41"/>
    </row>
    <row r="275" spans="1:8" s="2" customFormat="1" ht="16.899999999999999" customHeight="1">
      <c r="A275" s="36"/>
      <c r="B275" s="41"/>
      <c r="C275" s="262" t="s">
        <v>21</v>
      </c>
      <c r="D275" s="262" t="s">
        <v>697</v>
      </c>
      <c r="E275" s="19" t="s">
        <v>21</v>
      </c>
      <c r="F275" s="263">
        <v>19.524999999999999</v>
      </c>
      <c r="G275" s="36"/>
      <c r="H275" s="41"/>
    </row>
    <row r="276" spans="1:8" s="2" customFormat="1" ht="16.899999999999999" customHeight="1">
      <c r="A276" s="36"/>
      <c r="B276" s="41"/>
      <c r="C276" s="262" t="s">
        <v>21</v>
      </c>
      <c r="D276" s="262" t="s">
        <v>698</v>
      </c>
      <c r="E276" s="19" t="s">
        <v>21</v>
      </c>
      <c r="F276" s="263">
        <v>1.474</v>
      </c>
      <c r="G276" s="36"/>
      <c r="H276" s="41"/>
    </row>
    <row r="277" spans="1:8" s="2" customFormat="1" ht="16.899999999999999" customHeight="1">
      <c r="A277" s="36"/>
      <c r="B277" s="41"/>
      <c r="C277" s="262" t="s">
        <v>21</v>
      </c>
      <c r="D277" s="262" t="s">
        <v>598</v>
      </c>
      <c r="E277" s="19" t="s">
        <v>21</v>
      </c>
      <c r="F277" s="263">
        <v>0</v>
      </c>
      <c r="G277" s="36"/>
      <c r="H277" s="41"/>
    </row>
    <row r="278" spans="1:8" s="2" customFormat="1" ht="16.899999999999999" customHeight="1">
      <c r="A278" s="36"/>
      <c r="B278" s="41"/>
      <c r="C278" s="262" t="s">
        <v>21</v>
      </c>
      <c r="D278" s="262" t="s">
        <v>599</v>
      </c>
      <c r="E278" s="19" t="s">
        <v>21</v>
      </c>
      <c r="F278" s="263">
        <v>5.1479999999999997</v>
      </c>
      <c r="G278" s="36"/>
      <c r="H278" s="41"/>
    </row>
    <row r="279" spans="1:8" s="2" customFormat="1" ht="16.899999999999999" customHeight="1">
      <c r="A279" s="36"/>
      <c r="B279" s="41"/>
      <c r="C279" s="262" t="s">
        <v>21</v>
      </c>
      <c r="D279" s="262" t="s">
        <v>600</v>
      </c>
      <c r="E279" s="19" t="s">
        <v>21</v>
      </c>
      <c r="F279" s="263">
        <v>2.7949999999999999</v>
      </c>
      <c r="G279" s="36"/>
      <c r="H279" s="41"/>
    </row>
    <row r="280" spans="1:8" s="2" customFormat="1" ht="16.899999999999999" customHeight="1">
      <c r="A280" s="36"/>
      <c r="B280" s="41"/>
      <c r="C280" s="262" t="s">
        <v>663</v>
      </c>
      <c r="D280" s="262" t="s">
        <v>390</v>
      </c>
      <c r="E280" s="19" t="s">
        <v>21</v>
      </c>
      <c r="F280" s="263">
        <v>28.942</v>
      </c>
      <c r="G280" s="36"/>
      <c r="H280" s="41"/>
    </row>
    <row r="281" spans="1:8" s="2" customFormat="1" ht="16.899999999999999" customHeight="1">
      <c r="A281" s="36"/>
      <c r="B281" s="41"/>
      <c r="C281" s="264" t="s">
        <v>769</v>
      </c>
      <c r="D281" s="36"/>
      <c r="E281" s="36"/>
      <c r="F281" s="36"/>
      <c r="G281" s="36"/>
      <c r="H281" s="41"/>
    </row>
    <row r="282" spans="1:8" s="2" customFormat="1" ht="16.899999999999999" customHeight="1">
      <c r="A282" s="36"/>
      <c r="B282" s="41"/>
      <c r="C282" s="262" t="s">
        <v>442</v>
      </c>
      <c r="D282" s="262" t="s">
        <v>795</v>
      </c>
      <c r="E282" s="19" t="s">
        <v>94</v>
      </c>
      <c r="F282" s="263">
        <v>28.942</v>
      </c>
      <c r="G282" s="36"/>
      <c r="H282" s="41"/>
    </row>
    <row r="283" spans="1:8" s="2" customFormat="1" ht="16.899999999999999" customHeight="1">
      <c r="A283" s="36"/>
      <c r="B283" s="41"/>
      <c r="C283" s="262" t="s">
        <v>160</v>
      </c>
      <c r="D283" s="262" t="s">
        <v>818</v>
      </c>
      <c r="E283" s="19" t="s">
        <v>94</v>
      </c>
      <c r="F283" s="263">
        <v>28.942</v>
      </c>
      <c r="G283" s="36"/>
      <c r="H283" s="41"/>
    </row>
    <row r="284" spans="1:8" s="2" customFormat="1" ht="16.899999999999999" customHeight="1">
      <c r="A284" s="36"/>
      <c r="B284" s="41"/>
      <c r="C284" s="262" t="s">
        <v>416</v>
      </c>
      <c r="D284" s="262" t="s">
        <v>797</v>
      </c>
      <c r="E284" s="19" t="s">
        <v>94</v>
      </c>
      <c r="F284" s="263">
        <v>28.942</v>
      </c>
      <c r="G284" s="36"/>
      <c r="H284" s="41"/>
    </row>
    <row r="285" spans="1:8" s="2" customFormat="1" ht="16.899999999999999" customHeight="1">
      <c r="A285" s="36"/>
      <c r="B285" s="41"/>
      <c r="C285" s="262" t="s">
        <v>421</v>
      </c>
      <c r="D285" s="262" t="s">
        <v>798</v>
      </c>
      <c r="E285" s="19" t="s">
        <v>94</v>
      </c>
      <c r="F285" s="263">
        <v>28.942</v>
      </c>
      <c r="G285" s="36"/>
      <c r="H285" s="41"/>
    </row>
    <row r="286" spans="1:8" s="2" customFormat="1" ht="16.899999999999999" customHeight="1">
      <c r="A286" s="36"/>
      <c r="B286" s="41"/>
      <c r="C286" s="262" t="s">
        <v>452</v>
      </c>
      <c r="D286" s="262" t="s">
        <v>801</v>
      </c>
      <c r="E286" s="19" t="s">
        <v>94</v>
      </c>
      <c r="F286" s="263">
        <v>57.884</v>
      </c>
      <c r="G286" s="36"/>
      <c r="H286" s="41"/>
    </row>
    <row r="287" spans="1:8" s="2" customFormat="1" ht="16.899999999999999" customHeight="1">
      <c r="A287" s="36"/>
      <c r="B287" s="41"/>
      <c r="C287" s="262" t="s">
        <v>701</v>
      </c>
      <c r="D287" s="262" t="s">
        <v>822</v>
      </c>
      <c r="E287" s="19" t="s">
        <v>94</v>
      </c>
      <c r="F287" s="263">
        <v>28.942</v>
      </c>
      <c r="G287" s="36"/>
      <c r="H287" s="41"/>
    </row>
    <row r="288" spans="1:8" s="2" customFormat="1" ht="16.899999999999999" customHeight="1">
      <c r="A288" s="36"/>
      <c r="B288" s="41"/>
      <c r="C288" s="262" t="s">
        <v>629</v>
      </c>
      <c r="D288" s="262" t="s">
        <v>815</v>
      </c>
      <c r="E288" s="19" t="s">
        <v>94</v>
      </c>
      <c r="F288" s="263">
        <v>153.38399999999999</v>
      </c>
      <c r="G288" s="36"/>
      <c r="H288" s="41"/>
    </row>
    <row r="289" spans="1:8" s="2" customFormat="1" ht="16.899999999999999" customHeight="1">
      <c r="A289" s="36"/>
      <c r="B289" s="41"/>
      <c r="C289" s="262" t="s">
        <v>370</v>
      </c>
      <c r="D289" s="262" t="s">
        <v>371</v>
      </c>
      <c r="E289" s="19" t="s">
        <v>372</v>
      </c>
      <c r="F289" s="263">
        <v>11.577</v>
      </c>
      <c r="G289" s="36"/>
      <c r="H289" s="41"/>
    </row>
    <row r="290" spans="1:8" s="2" customFormat="1" ht="22.5">
      <c r="A290" s="36"/>
      <c r="B290" s="41"/>
      <c r="C290" s="262" t="s">
        <v>398</v>
      </c>
      <c r="D290" s="262" t="s">
        <v>399</v>
      </c>
      <c r="E290" s="19" t="s">
        <v>94</v>
      </c>
      <c r="F290" s="263">
        <v>34.729999999999997</v>
      </c>
      <c r="G290" s="36"/>
      <c r="H290" s="41"/>
    </row>
    <row r="291" spans="1:8" s="2" customFormat="1" ht="16.899999999999999" customHeight="1">
      <c r="A291" s="36"/>
      <c r="B291" s="41"/>
      <c r="C291" s="262" t="s">
        <v>403</v>
      </c>
      <c r="D291" s="262" t="s">
        <v>404</v>
      </c>
      <c r="E291" s="19" t="s">
        <v>94</v>
      </c>
      <c r="F291" s="263">
        <v>34.729999999999997</v>
      </c>
      <c r="G291" s="36"/>
      <c r="H291" s="41"/>
    </row>
    <row r="292" spans="1:8" s="2" customFormat="1" ht="16.899999999999999" customHeight="1">
      <c r="A292" s="36"/>
      <c r="B292" s="41"/>
      <c r="C292" s="258" t="s">
        <v>117</v>
      </c>
      <c r="D292" s="259" t="s">
        <v>118</v>
      </c>
      <c r="E292" s="260" t="s">
        <v>94</v>
      </c>
      <c r="F292" s="261">
        <v>1.736</v>
      </c>
      <c r="G292" s="36"/>
      <c r="H292" s="41"/>
    </row>
    <row r="293" spans="1:8" s="2" customFormat="1" ht="16.899999999999999" customHeight="1">
      <c r="A293" s="36"/>
      <c r="B293" s="41"/>
      <c r="C293" s="262" t="s">
        <v>21</v>
      </c>
      <c r="D293" s="262" t="s">
        <v>225</v>
      </c>
      <c r="E293" s="19" t="s">
        <v>21</v>
      </c>
      <c r="F293" s="263">
        <v>0</v>
      </c>
      <c r="G293" s="36"/>
      <c r="H293" s="41"/>
    </row>
    <row r="294" spans="1:8" s="2" customFormat="1" ht="16.899999999999999" customHeight="1">
      <c r="A294" s="36"/>
      <c r="B294" s="41"/>
      <c r="C294" s="262" t="s">
        <v>21</v>
      </c>
      <c r="D294" s="262" t="s">
        <v>226</v>
      </c>
      <c r="E294" s="19" t="s">
        <v>21</v>
      </c>
      <c r="F294" s="263">
        <v>1.736</v>
      </c>
      <c r="G294" s="36"/>
      <c r="H294" s="41"/>
    </row>
    <row r="295" spans="1:8" s="2" customFormat="1" ht="16.899999999999999" customHeight="1">
      <c r="A295" s="36"/>
      <c r="B295" s="41"/>
      <c r="C295" s="262" t="s">
        <v>117</v>
      </c>
      <c r="D295" s="262" t="s">
        <v>208</v>
      </c>
      <c r="E295" s="19" t="s">
        <v>21</v>
      </c>
      <c r="F295" s="263">
        <v>1.736</v>
      </c>
      <c r="G295" s="36"/>
      <c r="H295" s="41"/>
    </row>
    <row r="296" spans="1:8" s="2" customFormat="1" ht="16.899999999999999" customHeight="1">
      <c r="A296" s="36"/>
      <c r="B296" s="41"/>
      <c r="C296" s="264" t="s">
        <v>769</v>
      </c>
      <c r="D296" s="36"/>
      <c r="E296" s="36"/>
      <c r="F296" s="36"/>
      <c r="G296" s="36"/>
      <c r="H296" s="41"/>
    </row>
    <row r="297" spans="1:8" s="2" customFormat="1" ht="16.899999999999999" customHeight="1">
      <c r="A297" s="36"/>
      <c r="B297" s="41"/>
      <c r="C297" s="262" t="s">
        <v>221</v>
      </c>
      <c r="D297" s="262" t="s">
        <v>802</v>
      </c>
      <c r="E297" s="19" t="s">
        <v>94</v>
      </c>
      <c r="F297" s="263">
        <v>1.736</v>
      </c>
      <c r="G297" s="36"/>
      <c r="H297" s="41"/>
    </row>
    <row r="298" spans="1:8" s="2" customFormat="1" ht="16.899999999999999" customHeight="1">
      <c r="A298" s="36"/>
      <c r="B298" s="41"/>
      <c r="C298" s="262" t="s">
        <v>228</v>
      </c>
      <c r="D298" s="262" t="s">
        <v>803</v>
      </c>
      <c r="E298" s="19" t="s">
        <v>94</v>
      </c>
      <c r="F298" s="263">
        <v>104.16</v>
      </c>
      <c r="G298" s="36"/>
      <c r="H298" s="41"/>
    </row>
    <row r="299" spans="1:8" s="2" customFormat="1" ht="16.899999999999999" customHeight="1">
      <c r="A299" s="36"/>
      <c r="B299" s="41"/>
      <c r="C299" s="262" t="s">
        <v>233</v>
      </c>
      <c r="D299" s="262" t="s">
        <v>804</v>
      </c>
      <c r="E299" s="19" t="s">
        <v>94</v>
      </c>
      <c r="F299" s="263">
        <v>1.736</v>
      </c>
      <c r="G299" s="36"/>
      <c r="H299" s="41"/>
    </row>
    <row r="300" spans="1:8" s="2" customFormat="1" ht="16.899999999999999" customHeight="1">
      <c r="A300" s="36"/>
      <c r="B300" s="41"/>
      <c r="C300" s="258" t="s">
        <v>157</v>
      </c>
      <c r="D300" s="259" t="s">
        <v>805</v>
      </c>
      <c r="E300" s="260" t="s">
        <v>94</v>
      </c>
      <c r="F300" s="261">
        <v>8.4</v>
      </c>
      <c r="G300" s="36"/>
      <c r="H300" s="41"/>
    </row>
    <row r="301" spans="1:8" s="2" customFormat="1" ht="16.899999999999999" customHeight="1">
      <c r="A301" s="36"/>
      <c r="B301" s="41"/>
      <c r="C301" s="258" t="s">
        <v>807</v>
      </c>
      <c r="D301" s="259" t="s">
        <v>808</v>
      </c>
      <c r="E301" s="260" t="s">
        <v>102</v>
      </c>
      <c r="F301" s="261">
        <v>8</v>
      </c>
      <c r="G301" s="36"/>
      <c r="H301" s="41"/>
    </row>
    <row r="302" spans="1:8" s="2" customFormat="1" ht="7.35" customHeight="1">
      <c r="A302" s="36"/>
      <c r="B302" s="129"/>
      <c r="C302" s="130"/>
      <c r="D302" s="130"/>
      <c r="E302" s="130"/>
      <c r="F302" s="130"/>
      <c r="G302" s="130"/>
      <c r="H302" s="41"/>
    </row>
    <row r="303" spans="1:8" s="2" customFormat="1">
      <c r="A303" s="36"/>
      <c r="B303" s="36"/>
      <c r="C303" s="36"/>
      <c r="D303" s="36"/>
      <c r="E303" s="36"/>
      <c r="F303" s="36"/>
      <c r="G303" s="36"/>
      <c r="H303" s="36"/>
    </row>
  </sheetData>
  <sheetProtection algorithmName="SHA-512" hashValue="NVcP/oDi26e2wg9irocngkR0oevftVV/3Q8isFBSvw5R1fWGkZepho+2pQMA+KCgJqbJyu8VWgGq0jacU2tOmw==" saltValue="oA4xJHQQj04elkpmAZfzOF63B8IEjFT8ubeeHUdvVkto0cvSFQ09nGG1TRXh+DhWGJE+0Q65LEEUJhLnQR8aa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D16" sqref="D16:J16"/>
    </sheetView>
  </sheetViews>
  <sheetFormatPr defaultRowHeight="11.2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640625" style="265" customWidth="1"/>
    <col min="7" max="7" width="5" style="265" customWidth="1"/>
    <col min="8" max="8" width="77.83203125" style="265" customWidth="1"/>
    <col min="9" max="10" width="20" style="265" customWidth="1"/>
    <col min="11" max="11" width="1.6640625" style="265" customWidth="1"/>
  </cols>
  <sheetData>
    <row r="1" spans="2:11" s="1" customFormat="1" ht="37.5" customHeight="1"/>
    <row r="2" spans="2:11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7" customFormat="1" ht="45" customHeight="1">
      <c r="B3" s="269"/>
      <c r="C3" s="399" t="s">
        <v>823</v>
      </c>
      <c r="D3" s="399"/>
      <c r="E3" s="399"/>
      <c r="F3" s="399"/>
      <c r="G3" s="399"/>
      <c r="H3" s="399"/>
      <c r="I3" s="399"/>
      <c r="J3" s="399"/>
      <c r="K3" s="270"/>
    </row>
    <row r="4" spans="2:11" s="1" customFormat="1" ht="25.5" customHeight="1">
      <c r="B4" s="271"/>
      <c r="C4" s="400" t="s">
        <v>824</v>
      </c>
      <c r="D4" s="400"/>
      <c r="E4" s="400"/>
      <c r="F4" s="400"/>
      <c r="G4" s="400"/>
      <c r="H4" s="400"/>
      <c r="I4" s="400"/>
      <c r="J4" s="400"/>
      <c r="K4" s="272"/>
    </row>
    <row r="5" spans="2:11" s="1" customFormat="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s="1" customFormat="1" ht="15" customHeight="1">
      <c r="B6" s="271"/>
      <c r="C6" s="398" t="s">
        <v>825</v>
      </c>
      <c r="D6" s="398"/>
      <c r="E6" s="398"/>
      <c r="F6" s="398"/>
      <c r="G6" s="398"/>
      <c r="H6" s="398"/>
      <c r="I6" s="398"/>
      <c r="J6" s="398"/>
      <c r="K6" s="272"/>
    </row>
    <row r="7" spans="2:11" s="1" customFormat="1" ht="15" customHeight="1">
      <c r="B7" s="275"/>
      <c r="C7" s="398" t="s">
        <v>826</v>
      </c>
      <c r="D7" s="398"/>
      <c r="E7" s="398"/>
      <c r="F7" s="398"/>
      <c r="G7" s="398"/>
      <c r="H7" s="398"/>
      <c r="I7" s="398"/>
      <c r="J7" s="398"/>
      <c r="K7" s="272"/>
    </row>
    <row r="8" spans="2:11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s="1" customFormat="1" ht="15" customHeight="1">
      <c r="B9" s="275"/>
      <c r="C9" s="398" t="s">
        <v>827</v>
      </c>
      <c r="D9" s="398"/>
      <c r="E9" s="398"/>
      <c r="F9" s="398"/>
      <c r="G9" s="398"/>
      <c r="H9" s="398"/>
      <c r="I9" s="398"/>
      <c r="J9" s="398"/>
      <c r="K9" s="272"/>
    </row>
    <row r="10" spans="2:11" s="1" customFormat="1" ht="15" customHeight="1">
      <c r="B10" s="275"/>
      <c r="C10" s="274"/>
      <c r="D10" s="398" t="s">
        <v>828</v>
      </c>
      <c r="E10" s="398"/>
      <c r="F10" s="398"/>
      <c r="G10" s="398"/>
      <c r="H10" s="398"/>
      <c r="I10" s="398"/>
      <c r="J10" s="398"/>
      <c r="K10" s="272"/>
    </row>
    <row r="11" spans="2:11" s="1" customFormat="1" ht="15" customHeight="1">
      <c r="B11" s="275"/>
      <c r="C11" s="276"/>
      <c r="D11" s="398" t="s">
        <v>829</v>
      </c>
      <c r="E11" s="398"/>
      <c r="F11" s="398"/>
      <c r="G11" s="398"/>
      <c r="H11" s="398"/>
      <c r="I11" s="398"/>
      <c r="J11" s="398"/>
      <c r="K11" s="272"/>
    </row>
    <row r="12" spans="2:11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pans="2:11" s="1" customFormat="1" ht="15" customHeight="1">
      <c r="B13" s="275"/>
      <c r="C13" s="276"/>
      <c r="D13" s="277" t="s">
        <v>830</v>
      </c>
      <c r="E13" s="274"/>
      <c r="F13" s="274"/>
      <c r="G13" s="274"/>
      <c r="H13" s="274"/>
      <c r="I13" s="274"/>
      <c r="J13" s="274"/>
      <c r="K13" s="272"/>
    </row>
    <row r="14" spans="2:11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pans="2:11" s="1" customFormat="1" ht="15" customHeight="1">
      <c r="B15" s="275"/>
      <c r="C15" s="276"/>
      <c r="D15" s="398" t="s">
        <v>831</v>
      </c>
      <c r="E15" s="398"/>
      <c r="F15" s="398"/>
      <c r="G15" s="398"/>
      <c r="H15" s="398"/>
      <c r="I15" s="398"/>
      <c r="J15" s="398"/>
      <c r="K15" s="272"/>
    </row>
    <row r="16" spans="2:11" s="1" customFormat="1" ht="15" customHeight="1">
      <c r="B16" s="275"/>
      <c r="C16" s="276"/>
      <c r="D16" s="398" t="s">
        <v>832</v>
      </c>
      <c r="E16" s="398"/>
      <c r="F16" s="398"/>
      <c r="G16" s="398"/>
      <c r="H16" s="398"/>
      <c r="I16" s="398"/>
      <c r="J16" s="398"/>
      <c r="K16" s="272"/>
    </row>
    <row r="17" spans="2:11" s="1" customFormat="1" ht="15" customHeight="1">
      <c r="B17" s="275"/>
      <c r="C17" s="276"/>
      <c r="D17" s="398" t="s">
        <v>833</v>
      </c>
      <c r="E17" s="398"/>
      <c r="F17" s="398"/>
      <c r="G17" s="398"/>
      <c r="H17" s="398"/>
      <c r="I17" s="398"/>
      <c r="J17" s="398"/>
      <c r="K17" s="272"/>
    </row>
    <row r="18" spans="2:11" s="1" customFormat="1" ht="15" customHeight="1">
      <c r="B18" s="275"/>
      <c r="C18" s="276"/>
      <c r="D18" s="276"/>
      <c r="E18" s="278" t="s">
        <v>79</v>
      </c>
      <c r="F18" s="398" t="s">
        <v>834</v>
      </c>
      <c r="G18" s="398"/>
      <c r="H18" s="398"/>
      <c r="I18" s="398"/>
      <c r="J18" s="398"/>
      <c r="K18" s="272"/>
    </row>
    <row r="19" spans="2:11" s="1" customFormat="1" ht="15" customHeight="1">
      <c r="B19" s="275"/>
      <c r="C19" s="276"/>
      <c r="D19" s="276"/>
      <c r="E19" s="278" t="s">
        <v>835</v>
      </c>
      <c r="F19" s="398" t="s">
        <v>836</v>
      </c>
      <c r="G19" s="398"/>
      <c r="H19" s="398"/>
      <c r="I19" s="398"/>
      <c r="J19" s="398"/>
      <c r="K19" s="272"/>
    </row>
    <row r="20" spans="2:11" s="1" customFormat="1" ht="15" customHeight="1">
      <c r="B20" s="275"/>
      <c r="C20" s="276"/>
      <c r="D20" s="276"/>
      <c r="E20" s="278" t="s">
        <v>837</v>
      </c>
      <c r="F20" s="398" t="s">
        <v>838</v>
      </c>
      <c r="G20" s="398"/>
      <c r="H20" s="398"/>
      <c r="I20" s="398"/>
      <c r="J20" s="398"/>
      <c r="K20" s="272"/>
    </row>
    <row r="21" spans="2:11" s="1" customFormat="1" ht="15" customHeight="1">
      <c r="B21" s="275"/>
      <c r="C21" s="276"/>
      <c r="D21" s="276"/>
      <c r="E21" s="278" t="s">
        <v>89</v>
      </c>
      <c r="F21" s="398" t="s">
        <v>839</v>
      </c>
      <c r="G21" s="398"/>
      <c r="H21" s="398"/>
      <c r="I21" s="398"/>
      <c r="J21" s="398"/>
      <c r="K21" s="272"/>
    </row>
    <row r="22" spans="2:11" s="1" customFormat="1" ht="15" customHeight="1">
      <c r="B22" s="275"/>
      <c r="C22" s="276"/>
      <c r="D22" s="276"/>
      <c r="E22" s="278" t="s">
        <v>840</v>
      </c>
      <c r="F22" s="398" t="s">
        <v>841</v>
      </c>
      <c r="G22" s="398"/>
      <c r="H22" s="398"/>
      <c r="I22" s="398"/>
      <c r="J22" s="398"/>
      <c r="K22" s="272"/>
    </row>
    <row r="23" spans="2:11" s="1" customFormat="1" ht="15" customHeight="1">
      <c r="B23" s="275"/>
      <c r="C23" s="276"/>
      <c r="D23" s="276"/>
      <c r="E23" s="278" t="s">
        <v>842</v>
      </c>
      <c r="F23" s="398" t="s">
        <v>843</v>
      </c>
      <c r="G23" s="398"/>
      <c r="H23" s="398"/>
      <c r="I23" s="398"/>
      <c r="J23" s="398"/>
      <c r="K23" s="272"/>
    </row>
    <row r="24" spans="2:11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pans="2:11" s="1" customFormat="1" ht="15" customHeight="1">
      <c r="B25" s="275"/>
      <c r="C25" s="398" t="s">
        <v>844</v>
      </c>
      <c r="D25" s="398"/>
      <c r="E25" s="398"/>
      <c r="F25" s="398"/>
      <c r="G25" s="398"/>
      <c r="H25" s="398"/>
      <c r="I25" s="398"/>
      <c r="J25" s="398"/>
      <c r="K25" s="272"/>
    </row>
    <row r="26" spans="2:11" s="1" customFormat="1" ht="15" customHeight="1">
      <c r="B26" s="275"/>
      <c r="C26" s="398" t="s">
        <v>845</v>
      </c>
      <c r="D26" s="398"/>
      <c r="E26" s="398"/>
      <c r="F26" s="398"/>
      <c r="G26" s="398"/>
      <c r="H26" s="398"/>
      <c r="I26" s="398"/>
      <c r="J26" s="398"/>
      <c r="K26" s="272"/>
    </row>
    <row r="27" spans="2:11" s="1" customFormat="1" ht="15" customHeight="1">
      <c r="B27" s="275"/>
      <c r="C27" s="274"/>
      <c r="D27" s="398" t="s">
        <v>846</v>
      </c>
      <c r="E27" s="398"/>
      <c r="F27" s="398"/>
      <c r="G27" s="398"/>
      <c r="H27" s="398"/>
      <c r="I27" s="398"/>
      <c r="J27" s="398"/>
      <c r="K27" s="272"/>
    </row>
    <row r="28" spans="2:11" s="1" customFormat="1" ht="15" customHeight="1">
      <c r="B28" s="275"/>
      <c r="C28" s="276"/>
      <c r="D28" s="398" t="s">
        <v>847</v>
      </c>
      <c r="E28" s="398"/>
      <c r="F28" s="398"/>
      <c r="G28" s="398"/>
      <c r="H28" s="398"/>
      <c r="I28" s="398"/>
      <c r="J28" s="398"/>
      <c r="K28" s="272"/>
    </row>
    <row r="29" spans="2:11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pans="2:11" s="1" customFormat="1" ht="15" customHeight="1">
      <c r="B30" s="275"/>
      <c r="C30" s="276"/>
      <c r="D30" s="398" t="s">
        <v>848</v>
      </c>
      <c r="E30" s="398"/>
      <c r="F30" s="398"/>
      <c r="G30" s="398"/>
      <c r="H30" s="398"/>
      <c r="I30" s="398"/>
      <c r="J30" s="398"/>
      <c r="K30" s="272"/>
    </row>
    <row r="31" spans="2:11" s="1" customFormat="1" ht="15" customHeight="1">
      <c r="B31" s="275"/>
      <c r="C31" s="276"/>
      <c r="D31" s="398" t="s">
        <v>849</v>
      </c>
      <c r="E31" s="398"/>
      <c r="F31" s="398"/>
      <c r="G31" s="398"/>
      <c r="H31" s="398"/>
      <c r="I31" s="398"/>
      <c r="J31" s="398"/>
      <c r="K31" s="272"/>
    </row>
    <row r="32" spans="2:11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pans="2:11" s="1" customFormat="1" ht="15" customHeight="1">
      <c r="B33" s="275"/>
      <c r="C33" s="276"/>
      <c r="D33" s="398" t="s">
        <v>850</v>
      </c>
      <c r="E33" s="398"/>
      <c r="F33" s="398"/>
      <c r="G33" s="398"/>
      <c r="H33" s="398"/>
      <c r="I33" s="398"/>
      <c r="J33" s="398"/>
      <c r="K33" s="272"/>
    </row>
    <row r="34" spans="2:11" s="1" customFormat="1" ht="15" customHeight="1">
      <c r="B34" s="275"/>
      <c r="C34" s="276"/>
      <c r="D34" s="398" t="s">
        <v>851</v>
      </c>
      <c r="E34" s="398"/>
      <c r="F34" s="398"/>
      <c r="G34" s="398"/>
      <c r="H34" s="398"/>
      <c r="I34" s="398"/>
      <c r="J34" s="398"/>
      <c r="K34" s="272"/>
    </row>
    <row r="35" spans="2:11" s="1" customFormat="1" ht="15" customHeight="1">
      <c r="B35" s="275"/>
      <c r="C35" s="276"/>
      <c r="D35" s="398" t="s">
        <v>852</v>
      </c>
      <c r="E35" s="398"/>
      <c r="F35" s="398"/>
      <c r="G35" s="398"/>
      <c r="H35" s="398"/>
      <c r="I35" s="398"/>
      <c r="J35" s="398"/>
      <c r="K35" s="272"/>
    </row>
    <row r="36" spans="2:11" s="1" customFormat="1" ht="15" customHeight="1">
      <c r="B36" s="275"/>
      <c r="C36" s="276"/>
      <c r="D36" s="274"/>
      <c r="E36" s="277" t="s">
        <v>133</v>
      </c>
      <c r="F36" s="274"/>
      <c r="G36" s="398" t="s">
        <v>853</v>
      </c>
      <c r="H36" s="398"/>
      <c r="I36" s="398"/>
      <c r="J36" s="398"/>
      <c r="K36" s="272"/>
    </row>
    <row r="37" spans="2:11" s="1" customFormat="1" ht="30.75" customHeight="1">
      <c r="B37" s="275"/>
      <c r="C37" s="276"/>
      <c r="D37" s="274"/>
      <c r="E37" s="277" t="s">
        <v>854</v>
      </c>
      <c r="F37" s="274"/>
      <c r="G37" s="398" t="s">
        <v>855</v>
      </c>
      <c r="H37" s="398"/>
      <c r="I37" s="398"/>
      <c r="J37" s="398"/>
      <c r="K37" s="272"/>
    </row>
    <row r="38" spans="2:11" s="1" customFormat="1" ht="15" customHeight="1">
      <c r="B38" s="275"/>
      <c r="C38" s="276"/>
      <c r="D38" s="274"/>
      <c r="E38" s="277" t="s">
        <v>53</v>
      </c>
      <c r="F38" s="274"/>
      <c r="G38" s="398" t="s">
        <v>856</v>
      </c>
      <c r="H38" s="398"/>
      <c r="I38" s="398"/>
      <c r="J38" s="398"/>
      <c r="K38" s="272"/>
    </row>
    <row r="39" spans="2:11" s="1" customFormat="1" ht="15" customHeight="1">
      <c r="B39" s="275"/>
      <c r="C39" s="276"/>
      <c r="D39" s="274"/>
      <c r="E39" s="277" t="s">
        <v>54</v>
      </c>
      <c r="F39" s="274"/>
      <c r="G39" s="398" t="s">
        <v>857</v>
      </c>
      <c r="H39" s="398"/>
      <c r="I39" s="398"/>
      <c r="J39" s="398"/>
      <c r="K39" s="272"/>
    </row>
    <row r="40" spans="2:11" s="1" customFormat="1" ht="15" customHeight="1">
      <c r="B40" s="275"/>
      <c r="C40" s="276"/>
      <c r="D40" s="274"/>
      <c r="E40" s="277" t="s">
        <v>134</v>
      </c>
      <c r="F40" s="274"/>
      <c r="G40" s="398" t="s">
        <v>858</v>
      </c>
      <c r="H40" s="398"/>
      <c r="I40" s="398"/>
      <c r="J40" s="398"/>
      <c r="K40" s="272"/>
    </row>
    <row r="41" spans="2:11" s="1" customFormat="1" ht="15" customHeight="1">
      <c r="B41" s="275"/>
      <c r="C41" s="276"/>
      <c r="D41" s="274"/>
      <c r="E41" s="277" t="s">
        <v>135</v>
      </c>
      <c r="F41" s="274"/>
      <c r="G41" s="398" t="s">
        <v>859</v>
      </c>
      <c r="H41" s="398"/>
      <c r="I41" s="398"/>
      <c r="J41" s="398"/>
      <c r="K41" s="272"/>
    </row>
    <row r="42" spans="2:11" s="1" customFormat="1" ht="15" customHeight="1">
      <c r="B42" s="275"/>
      <c r="C42" s="276"/>
      <c r="D42" s="274"/>
      <c r="E42" s="277" t="s">
        <v>860</v>
      </c>
      <c r="F42" s="274"/>
      <c r="G42" s="398" t="s">
        <v>861</v>
      </c>
      <c r="H42" s="398"/>
      <c r="I42" s="398"/>
      <c r="J42" s="398"/>
      <c r="K42" s="272"/>
    </row>
    <row r="43" spans="2:11" s="1" customFormat="1" ht="15" customHeight="1">
      <c r="B43" s="275"/>
      <c r="C43" s="276"/>
      <c r="D43" s="274"/>
      <c r="E43" s="277"/>
      <c r="F43" s="274"/>
      <c r="G43" s="398" t="s">
        <v>862</v>
      </c>
      <c r="H43" s="398"/>
      <c r="I43" s="398"/>
      <c r="J43" s="398"/>
      <c r="K43" s="272"/>
    </row>
    <row r="44" spans="2:11" s="1" customFormat="1" ht="15" customHeight="1">
      <c r="B44" s="275"/>
      <c r="C44" s="276"/>
      <c r="D44" s="274"/>
      <c r="E44" s="277" t="s">
        <v>863</v>
      </c>
      <c r="F44" s="274"/>
      <c r="G44" s="398" t="s">
        <v>864</v>
      </c>
      <c r="H44" s="398"/>
      <c r="I44" s="398"/>
      <c r="J44" s="398"/>
      <c r="K44" s="272"/>
    </row>
    <row r="45" spans="2:11" s="1" customFormat="1" ht="15" customHeight="1">
      <c r="B45" s="275"/>
      <c r="C45" s="276"/>
      <c r="D45" s="274"/>
      <c r="E45" s="277" t="s">
        <v>137</v>
      </c>
      <c r="F45" s="274"/>
      <c r="G45" s="398" t="s">
        <v>865</v>
      </c>
      <c r="H45" s="398"/>
      <c r="I45" s="398"/>
      <c r="J45" s="398"/>
      <c r="K45" s="272"/>
    </row>
    <row r="46" spans="2:11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pans="2:11" s="1" customFormat="1" ht="15" customHeight="1">
      <c r="B47" s="275"/>
      <c r="C47" s="276"/>
      <c r="D47" s="398" t="s">
        <v>866</v>
      </c>
      <c r="E47" s="398"/>
      <c r="F47" s="398"/>
      <c r="G47" s="398"/>
      <c r="H47" s="398"/>
      <c r="I47" s="398"/>
      <c r="J47" s="398"/>
      <c r="K47" s="272"/>
    </row>
    <row r="48" spans="2:11" s="1" customFormat="1" ht="15" customHeight="1">
      <c r="B48" s="275"/>
      <c r="C48" s="276"/>
      <c r="D48" s="276"/>
      <c r="E48" s="398" t="s">
        <v>867</v>
      </c>
      <c r="F48" s="398"/>
      <c r="G48" s="398"/>
      <c r="H48" s="398"/>
      <c r="I48" s="398"/>
      <c r="J48" s="398"/>
      <c r="K48" s="272"/>
    </row>
    <row r="49" spans="2:11" s="1" customFormat="1" ht="15" customHeight="1">
      <c r="B49" s="275"/>
      <c r="C49" s="276"/>
      <c r="D49" s="276"/>
      <c r="E49" s="398" t="s">
        <v>868</v>
      </c>
      <c r="F49" s="398"/>
      <c r="G49" s="398"/>
      <c r="H49" s="398"/>
      <c r="I49" s="398"/>
      <c r="J49" s="398"/>
      <c r="K49" s="272"/>
    </row>
    <row r="50" spans="2:11" s="1" customFormat="1" ht="15" customHeight="1">
      <c r="B50" s="275"/>
      <c r="C50" s="276"/>
      <c r="D50" s="276"/>
      <c r="E50" s="398" t="s">
        <v>869</v>
      </c>
      <c r="F50" s="398"/>
      <c r="G50" s="398"/>
      <c r="H50" s="398"/>
      <c r="I50" s="398"/>
      <c r="J50" s="398"/>
      <c r="K50" s="272"/>
    </row>
    <row r="51" spans="2:11" s="1" customFormat="1" ht="15" customHeight="1">
      <c r="B51" s="275"/>
      <c r="C51" s="276"/>
      <c r="D51" s="398" t="s">
        <v>870</v>
      </c>
      <c r="E51" s="398"/>
      <c r="F51" s="398"/>
      <c r="G51" s="398"/>
      <c r="H51" s="398"/>
      <c r="I51" s="398"/>
      <c r="J51" s="398"/>
      <c r="K51" s="272"/>
    </row>
    <row r="52" spans="2:11" s="1" customFormat="1" ht="25.5" customHeight="1">
      <c r="B52" s="271"/>
      <c r="C52" s="400" t="s">
        <v>871</v>
      </c>
      <c r="D52" s="400"/>
      <c r="E52" s="400"/>
      <c r="F52" s="400"/>
      <c r="G52" s="400"/>
      <c r="H52" s="400"/>
      <c r="I52" s="400"/>
      <c r="J52" s="400"/>
      <c r="K52" s="272"/>
    </row>
    <row r="53" spans="2:11" s="1" customFormat="1" ht="5.25" customHeight="1">
      <c r="B53" s="271"/>
      <c r="C53" s="273"/>
      <c r="D53" s="273"/>
      <c r="E53" s="273"/>
      <c r="F53" s="273"/>
      <c r="G53" s="273"/>
      <c r="H53" s="273"/>
      <c r="I53" s="273"/>
      <c r="J53" s="273"/>
      <c r="K53" s="272"/>
    </row>
    <row r="54" spans="2:11" s="1" customFormat="1" ht="15" customHeight="1">
      <c r="B54" s="271"/>
      <c r="C54" s="398" t="s">
        <v>872</v>
      </c>
      <c r="D54" s="398"/>
      <c r="E54" s="398"/>
      <c r="F54" s="398"/>
      <c r="G54" s="398"/>
      <c r="H54" s="398"/>
      <c r="I54" s="398"/>
      <c r="J54" s="398"/>
      <c r="K54" s="272"/>
    </row>
    <row r="55" spans="2:11" s="1" customFormat="1" ht="15" customHeight="1">
      <c r="B55" s="271"/>
      <c r="C55" s="398" t="s">
        <v>873</v>
      </c>
      <c r="D55" s="398"/>
      <c r="E55" s="398"/>
      <c r="F55" s="398"/>
      <c r="G55" s="398"/>
      <c r="H55" s="398"/>
      <c r="I55" s="398"/>
      <c r="J55" s="398"/>
      <c r="K55" s="272"/>
    </row>
    <row r="56" spans="2:11" s="1" customFormat="1" ht="12.75" customHeight="1">
      <c r="B56" s="271"/>
      <c r="C56" s="274"/>
      <c r="D56" s="274"/>
      <c r="E56" s="274"/>
      <c r="F56" s="274"/>
      <c r="G56" s="274"/>
      <c r="H56" s="274"/>
      <c r="I56" s="274"/>
      <c r="J56" s="274"/>
      <c r="K56" s="272"/>
    </row>
    <row r="57" spans="2:11" s="1" customFormat="1" ht="15" customHeight="1">
      <c r="B57" s="271"/>
      <c r="C57" s="398" t="s">
        <v>874</v>
      </c>
      <c r="D57" s="398"/>
      <c r="E57" s="398"/>
      <c r="F57" s="398"/>
      <c r="G57" s="398"/>
      <c r="H57" s="398"/>
      <c r="I57" s="398"/>
      <c r="J57" s="398"/>
      <c r="K57" s="272"/>
    </row>
    <row r="58" spans="2:11" s="1" customFormat="1" ht="15" customHeight="1">
      <c r="B58" s="271"/>
      <c r="C58" s="276"/>
      <c r="D58" s="398" t="s">
        <v>875</v>
      </c>
      <c r="E58" s="398"/>
      <c r="F58" s="398"/>
      <c r="G58" s="398"/>
      <c r="H58" s="398"/>
      <c r="I58" s="398"/>
      <c r="J58" s="398"/>
      <c r="K58" s="272"/>
    </row>
    <row r="59" spans="2:11" s="1" customFormat="1" ht="15" customHeight="1">
      <c r="B59" s="271"/>
      <c r="C59" s="276"/>
      <c r="D59" s="398" t="s">
        <v>876</v>
      </c>
      <c r="E59" s="398"/>
      <c r="F59" s="398"/>
      <c r="G59" s="398"/>
      <c r="H59" s="398"/>
      <c r="I59" s="398"/>
      <c r="J59" s="398"/>
      <c r="K59" s="272"/>
    </row>
    <row r="60" spans="2:11" s="1" customFormat="1" ht="15" customHeight="1">
      <c r="B60" s="271"/>
      <c r="C60" s="276"/>
      <c r="D60" s="398" t="s">
        <v>877</v>
      </c>
      <c r="E60" s="398"/>
      <c r="F60" s="398"/>
      <c r="G60" s="398"/>
      <c r="H60" s="398"/>
      <c r="I60" s="398"/>
      <c r="J60" s="398"/>
      <c r="K60" s="272"/>
    </row>
    <row r="61" spans="2:11" s="1" customFormat="1" ht="15" customHeight="1">
      <c r="B61" s="271"/>
      <c r="C61" s="276"/>
      <c r="D61" s="398" t="s">
        <v>878</v>
      </c>
      <c r="E61" s="398"/>
      <c r="F61" s="398"/>
      <c r="G61" s="398"/>
      <c r="H61" s="398"/>
      <c r="I61" s="398"/>
      <c r="J61" s="398"/>
      <c r="K61" s="272"/>
    </row>
    <row r="62" spans="2:11" s="1" customFormat="1" ht="15" customHeight="1">
      <c r="B62" s="271"/>
      <c r="C62" s="276"/>
      <c r="D62" s="402" t="s">
        <v>879</v>
      </c>
      <c r="E62" s="402"/>
      <c r="F62" s="402"/>
      <c r="G62" s="402"/>
      <c r="H62" s="402"/>
      <c r="I62" s="402"/>
      <c r="J62" s="402"/>
      <c r="K62" s="272"/>
    </row>
    <row r="63" spans="2:11" s="1" customFormat="1" ht="15" customHeight="1">
      <c r="B63" s="271"/>
      <c r="C63" s="276"/>
      <c r="D63" s="398" t="s">
        <v>880</v>
      </c>
      <c r="E63" s="398"/>
      <c r="F63" s="398"/>
      <c r="G63" s="398"/>
      <c r="H63" s="398"/>
      <c r="I63" s="398"/>
      <c r="J63" s="398"/>
      <c r="K63" s="272"/>
    </row>
    <row r="64" spans="2:11" s="1" customFormat="1" ht="12.75" customHeight="1">
      <c r="B64" s="271"/>
      <c r="C64" s="276"/>
      <c r="D64" s="276"/>
      <c r="E64" s="279"/>
      <c r="F64" s="276"/>
      <c r="G64" s="276"/>
      <c r="H64" s="276"/>
      <c r="I64" s="276"/>
      <c r="J64" s="276"/>
      <c r="K64" s="272"/>
    </row>
    <row r="65" spans="2:11" s="1" customFormat="1" ht="15" customHeight="1">
      <c r="B65" s="271"/>
      <c r="C65" s="276"/>
      <c r="D65" s="398" t="s">
        <v>881</v>
      </c>
      <c r="E65" s="398"/>
      <c r="F65" s="398"/>
      <c r="G65" s="398"/>
      <c r="H65" s="398"/>
      <c r="I65" s="398"/>
      <c r="J65" s="398"/>
      <c r="K65" s="272"/>
    </row>
    <row r="66" spans="2:11" s="1" customFormat="1" ht="15" customHeight="1">
      <c r="B66" s="271"/>
      <c r="C66" s="276"/>
      <c r="D66" s="402" t="s">
        <v>882</v>
      </c>
      <c r="E66" s="402"/>
      <c r="F66" s="402"/>
      <c r="G66" s="402"/>
      <c r="H66" s="402"/>
      <c r="I66" s="402"/>
      <c r="J66" s="402"/>
      <c r="K66" s="272"/>
    </row>
    <row r="67" spans="2:11" s="1" customFormat="1" ht="15" customHeight="1">
      <c r="B67" s="271"/>
      <c r="C67" s="276"/>
      <c r="D67" s="398" t="s">
        <v>883</v>
      </c>
      <c r="E67" s="398"/>
      <c r="F67" s="398"/>
      <c r="G67" s="398"/>
      <c r="H67" s="398"/>
      <c r="I67" s="398"/>
      <c r="J67" s="398"/>
      <c r="K67" s="272"/>
    </row>
    <row r="68" spans="2:11" s="1" customFormat="1" ht="15" customHeight="1">
      <c r="B68" s="271"/>
      <c r="C68" s="276"/>
      <c r="D68" s="398" t="s">
        <v>884</v>
      </c>
      <c r="E68" s="398"/>
      <c r="F68" s="398"/>
      <c r="G68" s="398"/>
      <c r="H68" s="398"/>
      <c r="I68" s="398"/>
      <c r="J68" s="398"/>
      <c r="K68" s="272"/>
    </row>
    <row r="69" spans="2:11" s="1" customFormat="1" ht="15" customHeight="1">
      <c r="B69" s="271"/>
      <c r="C69" s="276"/>
      <c r="D69" s="398" t="s">
        <v>885</v>
      </c>
      <c r="E69" s="398"/>
      <c r="F69" s="398"/>
      <c r="G69" s="398"/>
      <c r="H69" s="398"/>
      <c r="I69" s="398"/>
      <c r="J69" s="398"/>
      <c r="K69" s="272"/>
    </row>
    <row r="70" spans="2:11" s="1" customFormat="1" ht="15" customHeight="1">
      <c r="B70" s="271"/>
      <c r="C70" s="276"/>
      <c r="D70" s="398" t="s">
        <v>886</v>
      </c>
      <c r="E70" s="398"/>
      <c r="F70" s="398"/>
      <c r="G70" s="398"/>
      <c r="H70" s="398"/>
      <c r="I70" s="398"/>
      <c r="J70" s="398"/>
      <c r="K70" s="272"/>
    </row>
    <row r="71" spans="2:1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pans="2:11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pans="2:11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pans="2:11" s="1" customFormat="1" ht="45" customHeight="1">
      <c r="B75" s="288"/>
      <c r="C75" s="401" t="s">
        <v>887</v>
      </c>
      <c r="D75" s="401"/>
      <c r="E75" s="401"/>
      <c r="F75" s="401"/>
      <c r="G75" s="401"/>
      <c r="H75" s="401"/>
      <c r="I75" s="401"/>
      <c r="J75" s="401"/>
      <c r="K75" s="289"/>
    </row>
    <row r="76" spans="2:11" s="1" customFormat="1" ht="17.25" customHeight="1">
      <c r="B76" s="288"/>
      <c r="C76" s="290" t="s">
        <v>888</v>
      </c>
      <c r="D76" s="290"/>
      <c r="E76" s="290"/>
      <c r="F76" s="290" t="s">
        <v>889</v>
      </c>
      <c r="G76" s="291"/>
      <c r="H76" s="290" t="s">
        <v>54</v>
      </c>
      <c r="I76" s="290" t="s">
        <v>57</v>
      </c>
      <c r="J76" s="290" t="s">
        <v>890</v>
      </c>
      <c r="K76" s="289"/>
    </row>
    <row r="77" spans="2:11" s="1" customFormat="1" ht="17.25" customHeight="1">
      <c r="B77" s="288"/>
      <c r="C77" s="292" t="s">
        <v>891</v>
      </c>
      <c r="D77" s="292"/>
      <c r="E77" s="292"/>
      <c r="F77" s="293" t="s">
        <v>892</v>
      </c>
      <c r="G77" s="294"/>
      <c r="H77" s="292"/>
      <c r="I77" s="292"/>
      <c r="J77" s="292" t="s">
        <v>893</v>
      </c>
      <c r="K77" s="289"/>
    </row>
    <row r="78" spans="2:11" s="1" customFormat="1" ht="5.25" customHeight="1">
      <c r="B78" s="288"/>
      <c r="C78" s="295"/>
      <c r="D78" s="295"/>
      <c r="E78" s="295"/>
      <c r="F78" s="295"/>
      <c r="G78" s="296"/>
      <c r="H78" s="295"/>
      <c r="I78" s="295"/>
      <c r="J78" s="295"/>
      <c r="K78" s="289"/>
    </row>
    <row r="79" spans="2:11" s="1" customFormat="1" ht="15" customHeight="1">
      <c r="B79" s="288"/>
      <c r="C79" s="277" t="s">
        <v>53</v>
      </c>
      <c r="D79" s="297"/>
      <c r="E79" s="297"/>
      <c r="F79" s="298" t="s">
        <v>894</v>
      </c>
      <c r="G79" s="299"/>
      <c r="H79" s="277" t="s">
        <v>895</v>
      </c>
      <c r="I79" s="277" t="s">
        <v>896</v>
      </c>
      <c r="J79" s="277">
        <v>20</v>
      </c>
      <c r="K79" s="289"/>
    </row>
    <row r="80" spans="2:11" s="1" customFormat="1" ht="15" customHeight="1">
      <c r="B80" s="288"/>
      <c r="C80" s="277" t="s">
        <v>897</v>
      </c>
      <c r="D80" s="277"/>
      <c r="E80" s="277"/>
      <c r="F80" s="298" t="s">
        <v>894</v>
      </c>
      <c r="G80" s="299"/>
      <c r="H80" s="277" t="s">
        <v>898</v>
      </c>
      <c r="I80" s="277" t="s">
        <v>896</v>
      </c>
      <c r="J80" s="277">
        <v>120</v>
      </c>
      <c r="K80" s="289"/>
    </row>
    <row r="81" spans="2:11" s="1" customFormat="1" ht="15" customHeight="1">
      <c r="B81" s="300"/>
      <c r="C81" s="277" t="s">
        <v>899</v>
      </c>
      <c r="D81" s="277"/>
      <c r="E81" s="277"/>
      <c r="F81" s="298" t="s">
        <v>900</v>
      </c>
      <c r="G81" s="299"/>
      <c r="H81" s="277" t="s">
        <v>901</v>
      </c>
      <c r="I81" s="277" t="s">
        <v>896</v>
      </c>
      <c r="J81" s="277">
        <v>50</v>
      </c>
      <c r="K81" s="289"/>
    </row>
    <row r="82" spans="2:11" s="1" customFormat="1" ht="15" customHeight="1">
      <c r="B82" s="300"/>
      <c r="C82" s="277" t="s">
        <v>902</v>
      </c>
      <c r="D82" s="277"/>
      <c r="E82" s="277"/>
      <c r="F82" s="298" t="s">
        <v>894</v>
      </c>
      <c r="G82" s="299"/>
      <c r="H82" s="277" t="s">
        <v>903</v>
      </c>
      <c r="I82" s="277" t="s">
        <v>904</v>
      </c>
      <c r="J82" s="277"/>
      <c r="K82" s="289"/>
    </row>
    <row r="83" spans="2:11" s="1" customFormat="1" ht="15" customHeight="1">
      <c r="B83" s="300"/>
      <c r="C83" s="301" t="s">
        <v>905</v>
      </c>
      <c r="D83" s="301"/>
      <c r="E83" s="301"/>
      <c r="F83" s="302" t="s">
        <v>900</v>
      </c>
      <c r="G83" s="301"/>
      <c r="H83" s="301" t="s">
        <v>906</v>
      </c>
      <c r="I83" s="301" t="s">
        <v>896</v>
      </c>
      <c r="J83" s="301">
        <v>15</v>
      </c>
      <c r="K83" s="289"/>
    </row>
    <row r="84" spans="2:11" s="1" customFormat="1" ht="15" customHeight="1">
      <c r="B84" s="300"/>
      <c r="C84" s="301" t="s">
        <v>907</v>
      </c>
      <c r="D84" s="301"/>
      <c r="E84" s="301"/>
      <c r="F84" s="302" t="s">
        <v>900</v>
      </c>
      <c r="G84" s="301"/>
      <c r="H84" s="301" t="s">
        <v>908</v>
      </c>
      <c r="I84" s="301" t="s">
        <v>896</v>
      </c>
      <c r="J84" s="301">
        <v>15</v>
      </c>
      <c r="K84" s="289"/>
    </row>
    <row r="85" spans="2:11" s="1" customFormat="1" ht="15" customHeight="1">
      <c r="B85" s="300"/>
      <c r="C85" s="301" t="s">
        <v>909</v>
      </c>
      <c r="D85" s="301"/>
      <c r="E85" s="301"/>
      <c r="F85" s="302" t="s">
        <v>900</v>
      </c>
      <c r="G85" s="301"/>
      <c r="H85" s="301" t="s">
        <v>910</v>
      </c>
      <c r="I85" s="301" t="s">
        <v>896</v>
      </c>
      <c r="J85" s="301">
        <v>20</v>
      </c>
      <c r="K85" s="289"/>
    </row>
    <row r="86" spans="2:11" s="1" customFormat="1" ht="15" customHeight="1">
      <c r="B86" s="300"/>
      <c r="C86" s="301" t="s">
        <v>911</v>
      </c>
      <c r="D86" s="301"/>
      <c r="E86" s="301"/>
      <c r="F86" s="302" t="s">
        <v>900</v>
      </c>
      <c r="G86" s="301"/>
      <c r="H86" s="301" t="s">
        <v>912</v>
      </c>
      <c r="I86" s="301" t="s">
        <v>896</v>
      </c>
      <c r="J86" s="301">
        <v>20</v>
      </c>
      <c r="K86" s="289"/>
    </row>
    <row r="87" spans="2:11" s="1" customFormat="1" ht="15" customHeight="1">
      <c r="B87" s="300"/>
      <c r="C87" s="277" t="s">
        <v>913</v>
      </c>
      <c r="D87" s="277"/>
      <c r="E87" s="277"/>
      <c r="F87" s="298" t="s">
        <v>900</v>
      </c>
      <c r="G87" s="299"/>
      <c r="H87" s="277" t="s">
        <v>914</v>
      </c>
      <c r="I87" s="277" t="s">
        <v>896</v>
      </c>
      <c r="J87" s="277">
        <v>50</v>
      </c>
      <c r="K87" s="289"/>
    </row>
    <row r="88" spans="2:11" s="1" customFormat="1" ht="15" customHeight="1">
      <c r="B88" s="300"/>
      <c r="C88" s="277" t="s">
        <v>915</v>
      </c>
      <c r="D88" s="277"/>
      <c r="E88" s="277"/>
      <c r="F88" s="298" t="s">
        <v>900</v>
      </c>
      <c r="G88" s="299"/>
      <c r="H88" s="277" t="s">
        <v>916</v>
      </c>
      <c r="I88" s="277" t="s">
        <v>896</v>
      </c>
      <c r="J88" s="277">
        <v>20</v>
      </c>
      <c r="K88" s="289"/>
    </row>
    <row r="89" spans="2:11" s="1" customFormat="1" ht="15" customHeight="1">
      <c r="B89" s="300"/>
      <c r="C89" s="277" t="s">
        <v>917</v>
      </c>
      <c r="D89" s="277"/>
      <c r="E89" s="277"/>
      <c r="F89" s="298" t="s">
        <v>900</v>
      </c>
      <c r="G89" s="299"/>
      <c r="H89" s="277" t="s">
        <v>918</v>
      </c>
      <c r="I89" s="277" t="s">
        <v>896</v>
      </c>
      <c r="J89" s="277">
        <v>20</v>
      </c>
      <c r="K89" s="289"/>
    </row>
    <row r="90" spans="2:11" s="1" customFormat="1" ht="15" customHeight="1">
      <c r="B90" s="300"/>
      <c r="C90" s="277" t="s">
        <v>919</v>
      </c>
      <c r="D90" s="277"/>
      <c r="E90" s="277"/>
      <c r="F90" s="298" t="s">
        <v>900</v>
      </c>
      <c r="G90" s="299"/>
      <c r="H90" s="277" t="s">
        <v>920</v>
      </c>
      <c r="I90" s="277" t="s">
        <v>896</v>
      </c>
      <c r="J90" s="277">
        <v>50</v>
      </c>
      <c r="K90" s="289"/>
    </row>
    <row r="91" spans="2:11" s="1" customFormat="1" ht="15" customHeight="1">
      <c r="B91" s="300"/>
      <c r="C91" s="277" t="s">
        <v>921</v>
      </c>
      <c r="D91" s="277"/>
      <c r="E91" s="277"/>
      <c r="F91" s="298" t="s">
        <v>900</v>
      </c>
      <c r="G91" s="299"/>
      <c r="H91" s="277" t="s">
        <v>921</v>
      </c>
      <c r="I91" s="277" t="s">
        <v>896</v>
      </c>
      <c r="J91" s="277">
        <v>50</v>
      </c>
      <c r="K91" s="289"/>
    </row>
    <row r="92" spans="2:11" s="1" customFormat="1" ht="15" customHeight="1">
      <c r="B92" s="300"/>
      <c r="C92" s="277" t="s">
        <v>922</v>
      </c>
      <c r="D92" s="277"/>
      <c r="E92" s="277"/>
      <c r="F92" s="298" t="s">
        <v>900</v>
      </c>
      <c r="G92" s="299"/>
      <c r="H92" s="277" t="s">
        <v>923</v>
      </c>
      <c r="I92" s="277" t="s">
        <v>896</v>
      </c>
      <c r="J92" s="277">
        <v>255</v>
      </c>
      <c r="K92" s="289"/>
    </row>
    <row r="93" spans="2:11" s="1" customFormat="1" ht="15" customHeight="1">
      <c r="B93" s="300"/>
      <c r="C93" s="277" t="s">
        <v>924</v>
      </c>
      <c r="D93" s="277"/>
      <c r="E93" s="277"/>
      <c r="F93" s="298" t="s">
        <v>894</v>
      </c>
      <c r="G93" s="299"/>
      <c r="H93" s="277" t="s">
        <v>925</v>
      </c>
      <c r="I93" s="277" t="s">
        <v>926</v>
      </c>
      <c r="J93" s="277"/>
      <c r="K93" s="289"/>
    </row>
    <row r="94" spans="2:11" s="1" customFormat="1" ht="15" customHeight="1">
      <c r="B94" s="300"/>
      <c r="C94" s="277" t="s">
        <v>927</v>
      </c>
      <c r="D94" s="277"/>
      <c r="E94" s="277"/>
      <c r="F94" s="298" t="s">
        <v>894</v>
      </c>
      <c r="G94" s="299"/>
      <c r="H94" s="277" t="s">
        <v>928</v>
      </c>
      <c r="I94" s="277" t="s">
        <v>929</v>
      </c>
      <c r="J94" s="277"/>
      <c r="K94" s="289"/>
    </row>
    <row r="95" spans="2:11" s="1" customFormat="1" ht="15" customHeight="1">
      <c r="B95" s="300"/>
      <c r="C95" s="277" t="s">
        <v>930</v>
      </c>
      <c r="D95" s="277"/>
      <c r="E95" s="277"/>
      <c r="F95" s="298" t="s">
        <v>894</v>
      </c>
      <c r="G95" s="299"/>
      <c r="H95" s="277" t="s">
        <v>930</v>
      </c>
      <c r="I95" s="277" t="s">
        <v>929</v>
      </c>
      <c r="J95" s="277"/>
      <c r="K95" s="289"/>
    </row>
    <row r="96" spans="2:11" s="1" customFormat="1" ht="15" customHeight="1">
      <c r="B96" s="300"/>
      <c r="C96" s="277" t="s">
        <v>38</v>
      </c>
      <c r="D96" s="277"/>
      <c r="E96" s="277"/>
      <c r="F96" s="298" t="s">
        <v>894</v>
      </c>
      <c r="G96" s="299"/>
      <c r="H96" s="277" t="s">
        <v>931</v>
      </c>
      <c r="I96" s="277" t="s">
        <v>929</v>
      </c>
      <c r="J96" s="277"/>
      <c r="K96" s="289"/>
    </row>
    <row r="97" spans="2:11" s="1" customFormat="1" ht="15" customHeight="1">
      <c r="B97" s="300"/>
      <c r="C97" s="277" t="s">
        <v>48</v>
      </c>
      <c r="D97" s="277"/>
      <c r="E97" s="277"/>
      <c r="F97" s="298" t="s">
        <v>894</v>
      </c>
      <c r="G97" s="299"/>
      <c r="H97" s="277" t="s">
        <v>932</v>
      </c>
      <c r="I97" s="277" t="s">
        <v>929</v>
      </c>
      <c r="J97" s="277"/>
      <c r="K97" s="289"/>
    </row>
    <row r="98" spans="2:11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pans="2:11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pans="2:11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pans="2:1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pans="2:11" s="1" customFormat="1" ht="45" customHeight="1">
      <c r="B102" s="288"/>
      <c r="C102" s="401" t="s">
        <v>933</v>
      </c>
      <c r="D102" s="401"/>
      <c r="E102" s="401"/>
      <c r="F102" s="401"/>
      <c r="G102" s="401"/>
      <c r="H102" s="401"/>
      <c r="I102" s="401"/>
      <c r="J102" s="401"/>
      <c r="K102" s="289"/>
    </row>
    <row r="103" spans="2:11" s="1" customFormat="1" ht="17.25" customHeight="1">
      <c r="B103" s="288"/>
      <c r="C103" s="290" t="s">
        <v>888</v>
      </c>
      <c r="D103" s="290"/>
      <c r="E103" s="290"/>
      <c r="F103" s="290" t="s">
        <v>889</v>
      </c>
      <c r="G103" s="291"/>
      <c r="H103" s="290" t="s">
        <v>54</v>
      </c>
      <c r="I103" s="290" t="s">
        <v>57</v>
      </c>
      <c r="J103" s="290" t="s">
        <v>890</v>
      </c>
      <c r="K103" s="289"/>
    </row>
    <row r="104" spans="2:11" s="1" customFormat="1" ht="17.25" customHeight="1">
      <c r="B104" s="288"/>
      <c r="C104" s="292" t="s">
        <v>891</v>
      </c>
      <c r="D104" s="292"/>
      <c r="E104" s="292"/>
      <c r="F104" s="293" t="s">
        <v>892</v>
      </c>
      <c r="G104" s="294"/>
      <c r="H104" s="292"/>
      <c r="I104" s="292"/>
      <c r="J104" s="292" t="s">
        <v>893</v>
      </c>
      <c r="K104" s="289"/>
    </row>
    <row r="105" spans="2:11" s="1" customFormat="1" ht="5.25" customHeight="1">
      <c r="B105" s="288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pans="2:11" s="1" customFormat="1" ht="15" customHeight="1">
      <c r="B106" s="288"/>
      <c r="C106" s="277" t="s">
        <v>53</v>
      </c>
      <c r="D106" s="297"/>
      <c r="E106" s="297"/>
      <c r="F106" s="298" t="s">
        <v>894</v>
      </c>
      <c r="G106" s="277"/>
      <c r="H106" s="277" t="s">
        <v>934</v>
      </c>
      <c r="I106" s="277" t="s">
        <v>896</v>
      </c>
      <c r="J106" s="277">
        <v>20</v>
      </c>
      <c r="K106" s="289"/>
    </row>
    <row r="107" spans="2:11" s="1" customFormat="1" ht="15" customHeight="1">
      <c r="B107" s="288"/>
      <c r="C107" s="277" t="s">
        <v>897</v>
      </c>
      <c r="D107" s="277"/>
      <c r="E107" s="277"/>
      <c r="F107" s="298" t="s">
        <v>894</v>
      </c>
      <c r="G107" s="277"/>
      <c r="H107" s="277" t="s">
        <v>934</v>
      </c>
      <c r="I107" s="277" t="s">
        <v>896</v>
      </c>
      <c r="J107" s="277">
        <v>120</v>
      </c>
      <c r="K107" s="289"/>
    </row>
    <row r="108" spans="2:11" s="1" customFormat="1" ht="15" customHeight="1">
      <c r="B108" s="300"/>
      <c r="C108" s="277" t="s">
        <v>899</v>
      </c>
      <c r="D108" s="277"/>
      <c r="E108" s="277"/>
      <c r="F108" s="298" t="s">
        <v>900</v>
      </c>
      <c r="G108" s="277"/>
      <c r="H108" s="277" t="s">
        <v>934</v>
      </c>
      <c r="I108" s="277" t="s">
        <v>896</v>
      </c>
      <c r="J108" s="277">
        <v>50</v>
      </c>
      <c r="K108" s="289"/>
    </row>
    <row r="109" spans="2:11" s="1" customFormat="1" ht="15" customHeight="1">
      <c r="B109" s="300"/>
      <c r="C109" s="277" t="s">
        <v>902</v>
      </c>
      <c r="D109" s="277"/>
      <c r="E109" s="277"/>
      <c r="F109" s="298" t="s">
        <v>894</v>
      </c>
      <c r="G109" s="277"/>
      <c r="H109" s="277" t="s">
        <v>934</v>
      </c>
      <c r="I109" s="277" t="s">
        <v>904</v>
      </c>
      <c r="J109" s="277"/>
      <c r="K109" s="289"/>
    </row>
    <row r="110" spans="2:11" s="1" customFormat="1" ht="15" customHeight="1">
      <c r="B110" s="300"/>
      <c r="C110" s="277" t="s">
        <v>913</v>
      </c>
      <c r="D110" s="277"/>
      <c r="E110" s="277"/>
      <c r="F110" s="298" t="s">
        <v>900</v>
      </c>
      <c r="G110" s="277"/>
      <c r="H110" s="277" t="s">
        <v>934</v>
      </c>
      <c r="I110" s="277" t="s">
        <v>896</v>
      </c>
      <c r="J110" s="277">
        <v>50</v>
      </c>
      <c r="K110" s="289"/>
    </row>
    <row r="111" spans="2:11" s="1" customFormat="1" ht="15" customHeight="1">
      <c r="B111" s="300"/>
      <c r="C111" s="277" t="s">
        <v>921</v>
      </c>
      <c r="D111" s="277"/>
      <c r="E111" s="277"/>
      <c r="F111" s="298" t="s">
        <v>900</v>
      </c>
      <c r="G111" s="277"/>
      <c r="H111" s="277" t="s">
        <v>934</v>
      </c>
      <c r="I111" s="277" t="s">
        <v>896</v>
      </c>
      <c r="J111" s="277">
        <v>50</v>
      </c>
      <c r="K111" s="289"/>
    </row>
    <row r="112" spans="2:11" s="1" customFormat="1" ht="15" customHeight="1">
      <c r="B112" s="300"/>
      <c r="C112" s="277" t="s">
        <v>919</v>
      </c>
      <c r="D112" s="277"/>
      <c r="E112" s="277"/>
      <c r="F112" s="298" t="s">
        <v>900</v>
      </c>
      <c r="G112" s="277"/>
      <c r="H112" s="277" t="s">
        <v>934</v>
      </c>
      <c r="I112" s="277" t="s">
        <v>896</v>
      </c>
      <c r="J112" s="277">
        <v>50</v>
      </c>
      <c r="K112" s="289"/>
    </row>
    <row r="113" spans="2:11" s="1" customFormat="1" ht="15" customHeight="1">
      <c r="B113" s="300"/>
      <c r="C113" s="277" t="s">
        <v>53</v>
      </c>
      <c r="D113" s="277"/>
      <c r="E113" s="277"/>
      <c r="F113" s="298" t="s">
        <v>894</v>
      </c>
      <c r="G113" s="277"/>
      <c r="H113" s="277" t="s">
        <v>935</v>
      </c>
      <c r="I113" s="277" t="s">
        <v>896</v>
      </c>
      <c r="J113" s="277">
        <v>20</v>
      </c>
      <c r="K113" s="289"/>
    </row>
    <row r="114" spans="2:11" s="1" customFormat="1" ht="15" customHeight="1">
      <c r="B114" s="300"/>
      <c r="C114" s="277" t="s">
        <v>936</v>
      </c>
      <c r="D114" s="277"/>
      <c r="E114" s="277"/>
      <c r="F114" s="298" t="s">
        <v>894</v>
      </c>
      <c r="G114" s="277"/>
      <c r="H114" s="277" t="s">
        <v>937</v>
      </c>
      <c r="I114" s="277" t="s">
        <v>896</v>
      </c>
      <c r="J114" s="277">
        <v>120</v>
      </c>
      <c r="K114" s="289"/>
    </row>
    <row r="115" spans="2:11" s="1" customFormat="1" ht="15" customHeight="1">
      <c r="B115" s="300"/>
      <c r="C115" s="277" t="s">
        <v>38</v>
      </c>
      <c r="D115" s="277"/>
      <c r="E115" s="277"/>
      <c r="F115" s="298" t="s">
        <v>894</v>
      </c>
      <c r="G115" s="277"/>
      <c r="H115" s="277" t="s">
        <v>938</v>
      </c>
      <c r="I115" s="277" t="s">
        <v>929</v>
      </c>
      <c r="J115" s="277"/>
      <c r="K115" s="289"/>
    </row>
    <row r="116" spans="2:11" s="1" customFormat="1" ht="15" customHeight="1">
      <c r="B116" s="300"/>
      <c r="C116" s="277" t="s">
        <v>48</v>
      </c>
      <c r="D116" s="277"/>
      <c r="E116" s="277"/>
      <c r="F116" s="298" t="s">
        <v>894</v>
      </c>
      <c r="G116" s="277"/>
      <c r="H116" s="277" t="s">
        <v>939</v>
      </c>
      <c r="I116" s="277" t="s">
        <v>929</v>
      </c>
      <c r="J116" s="277"/>
      <c r="K116" s="289"/>
    </row>
    <row r="117" spans="2:11" s="1" customFormat="1" ht="15" customHeight="1">
      <c r="B117" s="300"/>
      <c r="C117" s="277" t="s">
        <v>57</v>
      </c>
      <c r="D117" s="277"/>
      <c r="E117" s="277"/>
      <c r="F117" s="298" t="s">
        <v>894</v>
      </c>
      <c r="G117" s="277"/>
      <c r="H117" s="277" t="s">
        <v>940</v>
      </c>
      <c r="I117" s="277" t="s">
        <v>941</v>
      </c>
      <c r="J117" s="277"/>
      <c r="K117" s="289"/>
    </row>
    <row r="118" spans="2:11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pans="2:11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pans="2:11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pans="2:1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pans="2:11" s="1" customFormat="1" ht="45" customHeight="1">
      <c r="B122" s="316"/>
      <c r="C122" s="399" t="s">
        <v>942</v>
      </c>
      <c r="D122" s="399"/>
      <c r="E122" s="399"/>
      <c r="F122" s="399"/>
      <c r="G122" s="399"/>
      <c r="H122" s="399"/>
      <c r="I122" s="399"/>
      <c r="J122" s="399"/>
      <c r="K122" s="317"/>
    </row>
    <row r="123" spans="2:11" s="1" customFormat="1" ht="17.25" customHeight="1">
      <c r="B123" s="318"/>
      <c r="C123" s="290" t="s">
        <v>888</v>
      </c>
      <c r="D123" s="290"/>
      <c r="E123" s="290"/>
      <c r="F123" s="290" t="s">
        <v>889</v>
      </c>
      <c r="G123" s="291"/>
      <c r="H123" s="290" t="s">
        <v>54</v>
      </c>
      <c r="I123" s="290" t="s">
        <v>57</v>
      </c>
      <c r="J123" s="290" t="s">
        <v>890</v>
      </c>
      <c r="K123" s="319"/>
    </row>
    <row r="124" spans="2:11" s="1" customFormat="1" ht="17.25" customHeight="1">
      <c r="B124" s="318"/>
      <c r="C124" s="292" t="s">
        <v>891</v>
      </c>
      <c r="D124" s="292"/>
      <c r="E124" s="292"/>
      <c r="F124" s="293" t="s">
        <v>892</v>
      </c>
      <c r="G124" s="294"/>
      <c r="H124" s="292"/>
      <c r="I124" s="292"/>
      <c r="J124" s="292" t="s">
        <v>893</v>
      </c>
      <c r="K124" s="319"/>
    </row>
    <row r="125" spans="2:11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pans="2:11" s="1" customFormat="1" ht="15" customHeight="1">
      <c r="B126" s="320"/>
      <c r="C126" s="277" t="s">
        <v>897</v>
      </c>
      <c r="D126" s="297"/>
      <c r="E126" s="297"/>
      <c r="F126" s="298" t="s">
        <v>894</v>
      </c>
      <c r="G126" s="277"/>
      <c r="H126" s="277" t="s">
        <v>934</v>
      </c>
      <c r="I126" s="277" t="s">
        <v>896</v>
      </c>
      <c r="J126" s="277">
        <v>120</v>
      </c>
      <c r="K126" s="323"/>
    </row>
    <row r="127" spans="2:11" s="1" customFormat="1" ht="15" customHeight="1">
      <c r="B127" s="320"/>
      <c r="C127" s="277" t="s">
        <v>943</v>
      </c>
      <c r="D127" s="277"/>
      <c r="E127" s="277"/>
      <c r="F127" s="298" t="s">
        <v>894</v>
      </c>
      <c r="G127" s="277"/>
      <c r="H127" s="277" t="s">
        <v>944</v>
      </c>
      <c r="I127" s="277" t="s">
        <v>896</v>
      </c>
      <c r="J127" s="277" t="s">
        <v>945</v>
      </c>
      <c r="K127" s="323"/>
    </row>
    <row r="128" spans="2:11" s="1" customFormat="1" ht="15" customHeight="1">
      <c r="B128" s="320"/>
      <c r="C128" s="277" t="s">
        <v>842</v>
      </c>
      <c r="D128" s="277"/>
      <c r="E128" s="277"/>
      <c r="F128" s="298" t="s">
        <v>894</v>
      </c>
      <c r="G128" s="277"/>
      <c r="H128" s="277" t="s">
        <v>946</v>
      </c>
      <c r="I128" s="277" t="s">
        <v>896</v>
      </c>
      <c r="J128" s="277" t="s">
        <v>945</v>
      </c>
      <c r="K128" s="323"/>
    </row>
    <row r="129" spans="2:11" s="1" customFormat="1" ht="15" customHeight="1">
      <c r="B129" s="320"/>
      <c r="C129" s="277" t="s">
        <v>905</v>
      </c>
      <c r="D129" s="277"/>
      <c r="E129" s="277"/>
      <c r="F129" s="298" t="s">
        <v>900</v>
      </c>
      <c r="G129" s="277"/>
      <c r="H129" s="277" t="s">
        <v>906</v>
      </c>
      <c r="I129" s="277" t="s">
        <v>896</v>
      </c>
      <c r="J129" s="277">
        <v>15</v>
      </c>
      <c r="K129" s="323"/>
    </row>
    <row r="130" spans="2:11" s="1" customFormat="1" ht="15" customHeight="1">
      <c r="B130" s="320"/>
      <c r="C130" s="301" t="s">
        <v>907</v>
      </c>
      <c r="D130" s="301"/>
      <c r="E130" s="301"/>
      <c r="F130" s="302" t="s">
        <v>900</v>
      </c>
      <c r="G130" s="301"/>
      <c r="H130" s="301" t="s">
        <v>908</v>
      </c>
      <c r="I130" s="301" t="s">
        <v>896</v>
      </c>
      <c r="J130" s="301">
        <v>15</v>
      </c>
      <c r="K130" s="323"/>
    </row>
    <row r="131" spans="2:11" s="1" customFormat="1" ht="15" customHeight="1">
      <c r="B131" s="320"/>
      <c r="C131" s="301" t="s">
        <v>909</v>
      </c>
      <c r="D131" s="301"/>
      <c r="E131" s="301"/>
      <c r="F131" s="302" t="s">
        <v>900</v>
      </c>
      <c r="G131" s="301"/>
      <c r="H131" s="301" t="s">
        <v>910</v>
      </c>
      <c r="I131" s="301" t="s">
        <v>896</v>
      </c>
      <c r="J131" s="301">
        <v>20</v>
      </c>
      <c r="K131" s="323"/>
    </row>
    <row r="132" spans="2:11" s="1" customFormat="1" ht="15" customHeight="1">
      <c r="B132" s="320"/>
      <c r="C132" s="301" t="s">
        <v>911</v>
      </c>
      <c r="D132" s="301"/>
      <c r="E132" s="301"/>
      <c r="F132" s="302" t="s">
        <v>900</v>
      </c>
      <c r="G132" s="301"/>
      <c r="H132" s="301" t="s">
        <v>912</v>
      </c>
      <c r="I132" s="301" t="s">
        <v>896</v>
      </c>
      <c r="J132" s="301">
        <v>20</v>
      </c>
      <c r="K132" s="323"/>
    </row>
    <row r="133" spans="2:11" s="1" customFormat="1" ht="15" customHeight="1">
      <c r="B133" s="320"/>
      <c r="C133" s="277" t="s">
        <v>899</v>
      </c>
      <c r="D133" s="277"/>
      <c r="E133" s="277"/>
      <c r="F133" s="298" t="s">
        <v>900</v>
      </c>
      <c r="G133" s="277"/>
      <c r="H133" s="277" t="s">
        <v>934</v>
      </c>
      <c r="I133" s="277" t="s">
        <v>896</v>
      </c>
      <c r="J133" s="277">
        <v>50</v>
      </c>
      <c r="K133" s="323"/>
    </row>
    <row r="134" spans="2:11" s="1" customFormat="1" ht="15" customHeight="1">
      <c r="B134" s="320"/>
      <c r="C134" s="277" t="s">
        <v>913</v>
      </c>
      <c r="D134" s="277"/>
      <c r="E134" s="277"/>
      <c r="F134" s="298" t="s">
        <v>900</v>
      </c>
      <c r="G134" s="277"/>
      <c r="H134" s="277" t="s">
        <v>934</v>
      </c>
      <c r="I134" s="277" t="s">
        <v>896</v>
      </c>
      <c r="J134" s="277">
        <v>50</v>
      </c>
      <c r="K134" s="323"/>
    </row>
    <row r="135" spans="2:11" s="1" customFormat="1" ht="15" customHeight="1">
      <c r="B135" s="320"/>
      <c r="C135" s="277" t="s">
        <v>919</v>
      </c>
      <c r="D135" s="277"/>
      <c r="E135" s="277"/>
      <c r="F135" s="298" t="s">
        <v>900</v>
      </c>
      <c r="G135" s="277"/>
      <c r="H135" s="277" t="s">
        <v>934</v>
      </c>
      <c r="I135" s="277" t="s">
        <v>896</v>
      </c>
      <c r="J135" s="277">
        <v>50</v>
      </c>
      <c r="K135" s="323"/>
    </row>
    <row r="136" spans="2:11" s="1" customFormat="1" ht="15" customHeight="1">
      <c r="B136" s="320"/>
      <c r="C136" s="277" t="s">
        <v>921</v>
      </c>
      <c r="D136" s="277"/>
      <c r="E136" s="277"/>
      <c r="F136" s="298" t="s">
        <v>900</v>
      </c>
      <c r="G136" s="277"/>
      <c r="H136" s="277" t="s">
        <v>934</v>
      </c>
      <c r="I136" s="277" t="s">
        <v>896</v>
      </c>
      <c r="J136" s="277">
        <v>50</v>
      </c>
      <c r="K136" s="323"/>
    </row>
    <row r="137" spans="2:11" s="1" customFormat="1" ht="15" customHeight="1">
      <c r="B137" s="320"/>
      <c r="C137" s="277" t="s">
        <v>922</v>
      </c>
      <c r="D137" s="277"/>
      <c r="E137" s="277"/>
      <c r="F137" s="298" t="s">
        <v>900</v>
      </c>
      <c r="G137" s="277"/>
      <c r="H137" s="277" t="s">
        <v>947</v>
      </c>
      <c r="I137" s="277" t="s">
        <v>896</v>
      </c>
      <c r="J137" s="277">
        <v>255</v>
      </c>
      <c r="K137" s="323"/>
    </row>
    <row r="138" spans="2:11" s="1" customFormat="1" ht="15" customHeight="1">
      <c r="B138" s="320"/>
      <c r="C138" s="277" t="s">
        <v>924</v>
      </c>
      <c r="D138" s="277"/>
      <c r="E138" s="277"/>
      <c r="F138" s="298" t="s">
        <v>894</v>
      </c>
      <c r="G138" s="277"/>
      <c r="H138" s="277" t="s">
        <v>948</v>
      </c>
      <c r="I138" s="277" t="s">
        <v>926</v>
      </c>
      <c r="J138" s="277"/>
      <c r="K138" s="323"/>
    </row>
    <row r="139" spans="2:11" s="1" customFormat="1" ht="15" customHeight="1">
      <c r="B139" s="320"/>
      <c r="C139" s="277" t="s">
        <v>927</v>
      </c>
      <c r="D139" s="277"/>
      <c r="E139" s="277"/>
      <c r="F139" s="298" t="s">
        <v>894</v>
      </c>
      <c r="G139" s="277"/>
      <c r="H139" s="277" t="s">
        <v>949</v>
      </c>
      <c r="I139" s="277" t="s">
        <v>929</v>
      </c>
      <c r="J139" s="277"/>
      <c r="K139" s="323"/>
    </row>
    <row r="140" spans="2:11" s="1" customFormat="1" ht="15" customHeight="1">
      <c r="B140" s="320"/>
      <c r="C140" s="277" t="s">
        <v>930</v>
      </c>
      <c r="D140" s="277"/>
      <c r="E140" s="277"/>
      <c r="F140" s="298" t="s">
        <v>894</v>
      </c>
      <c r="G140" s="277"/>
      <c r="H140" s="277" t="s">
        <v>930</v>
      </c>
      <c r="I140" s="277" t="s">
        <v>929</v>
      </c>
      <c r="J140" s="277"/>
      <c r="K140" s="323"/>
    </row>
    <row r="141" spans="2:11" s="1" customFormat="1" ht="15" customHeight="1">
      <c r="B141" s="320"/>
      <c r="C141" s="277" t="s">
        <v>38</v>
      </c>
      <c r="D141" s="277"/>
      <c r="E141" s="277"/>
      <c r="F141" s="298" t="s">
        <v>894</v>
      </c>
      <c r="G141" s="277"/>
      <c r="H141" s="277" t="s">
        <v>950</v>
      </c>
      <c r="I141" s="277" t="s">
        <v>929</v>
      </c>
      <c r="J141" s="277"/>
      <c r="K141" s="323"/>
    </row>
    <row r="142" spans="2:11" s="1" customFormat="1" ht="15" customHeight="1">
      <c r="B142" s="320"/>
      <c r="C142" s="277" t="s">
        <v>951</v>
      </c>
      <c r="D142" s="277"/>
      <c r="E142" s="277"/>
      <c r="F142" s="298" t="s">
        <v>894</v>
      </c>
      <c r="G142" s="277"/>
      <c r="H142" s="277" t="s">
        <v>952</v>
      </c>
      <c r="I142" s="277" t="s">
        <v>929</v>
      </c>
      <c r="J142" s="277"/>
      <c r="K142" s="323"/>
    </row>
    <row r="143" spans="2:11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pans="2:11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pans="2:11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pans="2:11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pans="2:11" s="1" customFormat="1" ht="45" customHeight="1">
      <c r="B147" s="288"/>
      <c r="C147" s="401" t="s">
        <v>953</v>
      </c>
      <c r="D147" s="401"/>
      <c r="E147" s="401"/>
      <c r="F147" s="401"/>
      <c r="G147" s="401"/>
      <c r="H147" s="401"/>
      <c r="I147" s="401"/>
      <c r="J147" s="401"/>
      <c r="K147" s="289"/>
    </row>
    <row r="148" spans="2:11" s="1" customFormat="1" ht="17.25" customHeight="1">
      <c r="B148" s="288"/>
      <c r="C148" s="290" t="s">
        <v>888</v>
      </c>
      <c r="D148" s="290"/>
      <c r="E148" s="290"/>
      <c r="F148" s="290" t="s">
        <v>889</v>
      </c>
      <c r="G148" s="291"/>
      <c r="H148" s="290" t="s">
        <v>54</v>
      </c>
      <c r="I148" s="290" t="s">
        <v>57</v>
      </c>
      <c r="J148" s="290" t="s">
        <v>890</v>
      </c>
      <c r="K148" s="289"/>
    </row>
    <row r="149" spans="2:11" s="1" customFormat="1" ht="17.25" customHeight="1">
      <c r="B149" s="288"/>
      <c r="C149" s="292" t="s">
        <v>891</v>
      </c>
      <c r="D149" s="292"/>
      <c r="E149" s="292"/>
      <c r="F149" s="293" t="s">
        <v>892</v>
      </c>
      <c r="G149" s="294"/>
      <c r="H149" s="292"/>
      <c r="I149" s="292"/>
      <c r="J149" s="292" t="s">
        <v>893</v>
      </c>
      <c r="K149" s="289"/>
    </row>
    <row r="150" spans="2:11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pans="2:11" s="1" customFormat="1" ht="15" customHeight="1">
      <c r="B151" s="300"/>
      <c r="C151" s="327" t="s">
        <v>897</v>
      </c>
      <c r="D151" s="277"/>
      <c r="E151" s="277"/>
      <c r="F151" s="328" t="s">
        <v>894</v>
      </c>
      <c r="G151" s="277"/>
      <c r="H151" s="327" t="s">
        <v>934</v>
      </c>
      <c r="I151" s="327" t="s">
        <v>896</v>
      </c>
      <c r="J151" s="327">
        <v>120</v>
      </c>
      <c r="K151" s="323"/>
    </row>
    <row r="152" spans="2:11" s="1" customFormat="1" ht="15" customHeight="1">
      <c r="B152" s="300"/>
      <c r="C152" s="327" t="s">
        <v>943</v>
      </c>
      <c r="D152" s="277"/>
      <c r="E152" s="277"/>
      <c r="F152" s="328" t="s">
        <v>894</v>
      </c>
      <c r="G152" s="277"/>
      <c r="H152" s="327" t="s">
        <v>954</v>
      </c>
      <c r="I152" s="327" t="s">
        <v>896</v>
      </c>
      <c r="J152" s="327" t="s">
        <v>945</v>
      </c>
      <c r="K152" s="323"/>
    </row>
    <row r="153" spans="2:11" s="1" customFormat="1" ht="15" customHeight="1">
      <c r="B153" s="300"/>
      <c r="C153" s="327" t="s">
        <v>842</v>
      </c>
      <c r="D153" s="277"/>
      <c r="E153" s="277"/>
      <c r="F153" s="328" t="s">
        <v>894</v>
      </c>
      <c r="G153" s="277"/>
      <c r="H153" s="327" t="s">
        <v>955</v>
      </c>
      <c r="I153" s="327" t="s">
        <v>896</v>
      </c>
      <c r="J153" s="327" t="s">
        <v>945</v>
      </c>
      <c r="K153" s="323"/>
    </row>
    <row r="154" spans="2:11" s="1" customFormat="1" ht="15" customHeight="1">
      <c r="B154" s="300"/>
      <c r="C154" s="327" t="s">
        <v>899</v>
      </c>
      <c r="D154" s="277"/>
      <c r="E154" s="277"/>
      <c r="F154" s="328" t="s">
        <v>900</v>
      </c>
      <c r="G154" s="277"/>
      <c r="H154" s="327" t="s">
        <v>934</v>
      </c>
      <c r="I154" s="327" t="s">
        <v>896</v>
      </c>
      <c r="J154" s="327">
        <v>50</v>
      </c>
      <c r="K154" s="323"/>
    </row>
    <row r="155" spans="2:11" s="1" customFormat="1" ht="15" customHeight="1">
      <c r="B155" s="300"/>
      <c r="C155" s="327" t="s">
        <v>902</v>
      </c>
      <c r="D155" s="277"/>
      <c r="E155" s="277"/>
      <c r="F155" s="328" t="s">
        <v>894</v>
      </c>
      <c r="G155" s="277"/>
      <c r="H155" s="327" t="s">
        <v>934</v>
      </c>
      <c r="I155" s="327" t="s">
        <v>904</v>
      </c>
      <c r="J155" s="327"/>
      <c r="K155" s="323"/>
    </row>
    <row r="156" spans="2:11" s="1" customFormat="1" ht="15" customHeight="1">
      <c r="B156" s="300"/>
      <c r="C156" s="327" t="s">
        <v>913</v>
      </c>
      <c r="D156" s="277"/>
      <c r="E156" s="277"/>
      <c r="F156" s="328" t="s">
        <v>900</v>
      </c>
      <c r="G156" s="277"/>
      <c r="H156" s="327" t="s">
        <v>934</v>
      </c>
      <c r="I156" s="327" t="s">
        <v>896</v>
      </c>
      <c r="J156" s="327">
        <v>50</v>
      </c>
      <c r="K156" s="323"/>
    </row>
    <row r="157" spans="2:11" s="1" customFormat="1" ht="15" customHeight="1">
      <c r="B157" s="300"/>
      <c r="C157" s="327" t="s">
        <v>921</v>
      </c>
      <c r="D157" s="277"/>
      <c r="E157" s="277"/>
      <c r="F157" s="328" t="s">
        <v>900</v>
      </c>
      <c r="G157" s="277"/>
      <c r="H157" s="327" t="s">
        <v>934</v>
      </c>
      <c r="I157" s="327" t="s">
        <v>896</v>
      </c>
      <c r="J157" s="327">
        <v>50</v>
      </c>
      <c r="K157" s="323"/>
    </row>
    <row r="158" spans="2:11" s="1" customFormat="1" ht="15" customHeight="1">
      <c r="B158" s="300"/>
      <c r="C158" s="327" t="s">
        <v>919</v>
      </c>
      <c r="D158" s="277"/>
      <c r="E158" s="277"/>
      <c r="F158" s="328" t="s">
        <v>900</v>
      </c>
      <c r="G158" s="277"/>
      <c r="H158" s="327" t="s">
        <v>934</v>
      </c>
      <c r="I158" s="327" t="s">
        <v>896</v>
      </c>
      <c r="J158" s="327">
        <v>50</v>
      </c>
      <c r="K158" s="323"/>
    </row>
    <row r="159" spans="2:11" s="1" customFormat="1" ht="15" customHeight="1">
      <c r="B159" s="300"/>
      <c r="C159" s="327" t="s">
        <v>121</v>
      </c>
      <c r="D159" s="277"/>
      <c r="E159" s="277"/>
      <c r="F159" s="328" t="s">
        <v>894</v>
      </c>
      <c r="G159" s="277"/>
      <c r="H159" s="327" t="s">
        <v>956</v>
      </c>
      <c r="I159" s="327" t="s">
        <v>896</v>
      </c>
      <c r="J159" s="327" t="s">
        <v>957</v>
      </c>
      <c r="K159" s="323"/>
    </row>
    <row r="160" spans="2:11" s="1" customFormat="1" ht="15" customHeight="1">
      <c r="B160" s="300"/>
      <c r="C160" s="327" t="s">
        <v>958</v>
      </c>
      <c r="D160" s="277"/>
      <c r="E160" s="277"/>
      <c r="F160" s="328" t="s">
        <v>894</v>
      </c>
      <c r="G160" s="277"/>
      <c r="H160" s="327" t="s">
        <v>959</v>
      </c>
      <c r="I160" s="327" t="s">
        <v>929</v>
      </c>
      <c r="J160" s="327"/>
      <c r="K160" s="323"/>
    </row>
    <row r="161" spans="2:1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pans="2:11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pans="2:11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pans="2:11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pans="2:11" s="1" customFormat="1" ht="45" customHeight="1">
      <c r="B165" s="269"/>
      <c r="C165" s="399" t="s">
        <v>960</v>
      </c>
      <c r="D165" s="399"/>
      <c r="E165" s="399"/>
      <c r="F165" s="399"/>
      <c r="G165" s="399"/>
      <c r="H165" s="399"/>
      <c r="I165" s="399"/>
      <c r="J165" s="399"/>
      <c r="K165" s="270"/>
    </row>
    <row r="166" spans="2:11" s="1" customFormat="1" ht="17.25" customHeight="1">
      <c r="B166" s="269"/>
      <c r="C166" s="290" t="s">
        <v>888</v>
      </c>
      <c r="D166" s="290"/>
      <c r="E166" s="290"/>
      <c r="F166" s="290" t="s">
        <v>889</v>
      </c>
      <c r="G166" s="332"/>
      <c r="H166" s="333" t="s">
        <v>54</v>
      </c>
      <c r="I166" s="333" t="s">
        <v>57</v>
      </c>
      <c r="J166" s="290" t="s">
        <v>890</v>
      </c>
      <c r="K166" s="270"/>
    </row>
    <row r="167" spans="2:11" s="1" customFormat="1" ht="17.25" customHeight="1">
      <c r="B167" s="271"/>
      <c r="C167" s="292" t="s">
        <v>891</v>
      </c>
      <c r="D167" s="292"/>
      <c r="E167" s="292"/>
      <c r="F167" s="293" t="s">
        <v>892</v>
      </c>
      <c r="G167" s="334"/>
      <c r="H167" s="335"/>
      <c r="I167" s="335"/>
      <c r="J167" s="292" t="s">
        <v>893</v>
      </c>
      <c r="K167" s="272"/>
    </row>
    <row r="168" spans="2:11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pans="2:11" s="1" customFormat="1" ht="15" customHeight="1">
      <c r="B169" s="300"/>
      <c r="C169" s="277" t="s">
        <v>897</v>
      </c>
      <c r="D169" s="277"/>
      <c r="E169" s="277"/>
      <c r="F169" s="298" t="s">
        <v>894</v>
      </c>
      <c r="G169" s="277"/>
      <c r="H169" s="277" t="s">
        <v>934</v>
      </c>
      <c r="I169" s="277" t="s">
        <v>896</v>
      </c>
      <c r="J169" s="277">
        <v>120</v>
      </c>
      <c r="K169" s="323"/>
    </row>
    <row r="170" spans="2:11" s="1" customFormat="1" ht="15" customHeight="1">
      <c r="B170" s="300"/>
      <c r="C170" s="277" t="s">
        <v>943</v>
      </c>
      <c r="D170" s="277"/>
      <c r="E170" s="277"/>
      <c r="F170" s="298" t="s">
        <v>894</v>
      </c>
      <c r="G170" s="277"/>
      <c r="H170" s="277" t="s">
        <v>944</v>
      </c>
      <c r="I170" s="277" t="s">
        <v>896</v>
      </c>
      <c r="J170" s="277" t="s">
        <v>945</v>
      </c>
      <c r="K170" s="323"/>
    </row>
    <row r="171" spans="2:11" s="1" customFormat="1" ht="15" customHeight="1">
      <c r="B171" s="300"/>
      <c r="C171" s="277" t="s">
        <v>842</v>
      </c>
      <c r="D171" s="277"/>
      <c r="E171" s="277"/>
      <c r="F171" s="298" t="s">
        <v>894</v>
      </c>
      <c r="G171" s="277"/>
      <c r="H171" s="277" t="s">
        <v>961</v>
      </c>
      <c r="I171" s="277" t="s">
        <v>896</v>
      </c>
      <c r="J171" s="277" t="s">
        <v>945</v>
      </c>
      <c r="K171" s="323"/>
    </row>
    <row r="172" spans="2:11" s="1" customFormat="1" ht="15" customHeight="1">
      <c r="B172" s="300"/>
      <c r="C172" s="277" t="s">
        <v>899</v>
      </c>
      <c r="D172" s="277"/>
      <c r="E172" s="277"/>
      <c r="F172" s="298" t="s">
        <v>900</v>
      </c>
      <c r="G172" s="277"/>
      <c r="H172" s="277" t="s">
        <v>961</v>
      </c>
      <c r="I172" s="277" t="s">
        <v>896</v>
      </c>
      <c r="J172" s="277">
        <v>50</v>
      </c>
      <c r="K172" s="323"/>
    </row>
    <row r="173" spans="2:11" s="1" customFormat="1" ht="15" customHeight="1">
      <c r="B173" s="300"/>
      <c r="C173" s="277" t="s">
        <v>902</v>
      </c>
      <c r="D173" s="277"/>
      <c r="E173" s="277"/>
      <c r="F173" s="298" t="s">
        <v>894</v>
      </c>
      <c r="G173" s="277"/>
      <c r="H173" s="277" t="s">
        <v>961</v>
      </c>
      <c r="I173" s="277" t="s">
        <v>904</v>
      </c>
      <c r="J173" s="277"/>
      <c r="K173" s="323"/>
    </row>
    <row r="174" spans="2:11" s="1" customFormat="1" ht="15" customHeight="1">
      <c r="B174" s="300"/>
      <c r="C174" s="277" t="s">
        <v>913</v>
      </c>
      <c r="D174" s="277"/>
      <c r="E174" s="277"/>
      <c r="F174" s="298" t="s">
        <v>900</v>
      </c>
      <c r="G174" s="277"/>
      <c r="H174" s="277" t="s">
        <v>961</v>
      </c>
      <c r="I174" s="277" t="s">
        <v>896</v>
      </c>
      <c r="J174" s="277">
        <v>50</v>
      </c>
      <c r="K174" s="323"/>
    </row>
    <row r="175" spans="2:11" s="1" customFormat="1" ht="15" customHeight="1">
      <c r="B175" s="300"/>
      <c r="C175" s="277" t="s">
        <v>921</v>
      </c>
      <c r="D175" s="277"/>
      <c r="E175" s="277"/>
      <c r="F175" s="298" t="s">
        <v>900</v>
      </c>
      <c r="G175" s="277"/>
      <c r="H175" s="277" t="s">
        <v>961</v>
      </c>
      <c r="I175" s="277" t="s">
        <v>896</v>
      </c>
      <c r="J175" s="277">
        <v>50</v>
      </c>
      <c r="K175" s="323"/>
    </row>
    <row r="176" spans="2:11" s="1" customFormat="1" ht="15" customHeight="1">
      <c r="B176" s="300"/>
      <c r="C176" s="277" t="s">
        <v>919</v>
      </c>
      <c r="D176" s="277"/>
      <c r="E176" s="277"/>
      <c r="F176" s="298" t="s">
        <v>900</v>
      </c>
      <c r="G176" s="277"/>
      <c r="H176" s="277" t="s">
        <v>961</v>
      </c>
      <c r="I176" s="277" t="s">
        <v>896</v>
      </c>
      <c r="J176" s="277">
        <v>50</v>
      </c>
      <c r="K176" s="323"/>
    </row>
    <row r="177" spans="2:11" s="1" customFormat="1" ht="15" customHeight="1">
      <c r="B177" s="300"/>
      <c r="C177" s="277" t="s">
        <v>133</v>
      </c>
      <c r="D177" s="277"/>
      <c r="E177" s="277"/>
      <c r="F177" s="298" t="s">
        <v>894</v>
      </c>
      <c r="G177" s="277"/>
      <c r="H177" s="277" t="s">
        <v>962</v>
      </c>
      <c r="I177" s="277" t="s">
        <v>963</v>
      </c>
      <c r="J177" s="277"/>
      <c r="K177" s="323"/>
    </row>
    <row r="178" spans="2:11" s="1" customFormat="1" ht="15" customHeight="1">
      <c r="B178" s="300"/>
      <c r="C178" s="277" t="s">
        <v>57</v>
      </c>
      <c r="D178" s="277"/>
      <c r="E178" s="277"/>
      <c r="F178" s="298" t="s">
        <v>894</v>
      </c>
      <c r="G178" s="277"/>
      <c r="H178" s="277" t="s">
        <v>964</v>
      </c>
      <c r="I178" s="277" t="s">
        <v>965</v>
      </c>
      <c r="J178" s="277">
        <v>1</v>
      </c>
      <c r="K178" s="323"/>
    </row>
    <row r="179" spans="2:11" s="1" customFormat="1" ht="15" customHeight="1">
      <c r="B179" s="300"/>
      <c r="C179" s="277" t="s">
        <v>53</v>
      </c>
      <c r="D179" s="277"/>
      <c r="E179" s="277"/>
      <c r="F179" s="298" t="s">
        <v>894</v>
      </c>
      <c r="G179" s="277"/>
      <c r="H179" s="277" t="s">
        <v>966</v>
      </c>
      <c r="I179" s="277" t="s">
        <v>896</v>
      </c>
      <c r="J179" s="277">
        <v>20</v>
      </c>
      <c r="K179" s="323"/>
    </row>
    <row r="180" spans="2:11" s="1" customFormat="1" ht="15" customHeight="1">
      <c r="B180" s="300"/>
      <c r="C180" s="277" t="s">
        <v>54</v>
      </c>
      <c r="D180" s="277"/>
      <c r="E180" s="277"/>
      <c r="F180" s="298" t="s">
        <v>894</v>
      </c>
      <c r="G180" s="277"/>
      <c r="H180" s="277" t="s">
        <v>967</v>
      </c>
      <c r="I180" s="277" t="s">
        <v>896</v>
      </c>
      <c r="J180" s="277">
        <v>255</v>
      </c>
      <c r="K180" s="323"/>
    </row>
    <row r="181" spans="2:11" s="1" customFormat="1" ht="15" customHeight="1">
      <c r="B181" s="300"/>
      <c r="C181" s="277" t="s">
        <v>134</v>
      </c>
      <c r="D181" s="277"/>
      <c r="E181" s="277"/>
      <c r="F181" s="298" t="s">
        <v>894</v>
      </c>
      <c r="G181" s="277"/>
      <c r="H181" s="277" t="s">
        <v>858</v>
      </c>
      <c r="I181" s="277" t="s">
        <v>896</v>
      </c>
      <c r="J181" s="277">
        <v>10</v>
      </c>
      <c r="K181" s="323"/>
    </row>
    <row r="182" spans="2:11" s="1" customFormat="1" ht="15" customHeight="1">
      <c r="B182" s="300"/>
      <c r="C182" s="277" t="s">
        <v>135</v>
      </c>
      <c r="D182" s="277"/>
      <c r="E182" s="277"/>
      <c r="F182" s="298" t="s">
        <v>894</v>
      </c>
      <c r="G182" s="277"/>
      <c r="H182" s="277" t="s">
        <v>968</v>
      </c>
      <c r="I182" s="277" t="s">
        <v>929</v>
      </c>
      <c r="J182" s="277"/>
      <c r="K182" s="323"/>
    </row>
    <row r="183" spans="2:11" s="1" customFormat="1" ht="15" customHeight="1">
      <c r="B183" s="300"/>
      <c r="C183" s="277" t="s">
        <v>969</v>
      </c>
      <c r="D183" s="277"/>
      <c r="E183" s="277"/>
      <c r="F183" s="298" t="s">
        <v>894</v>
      </c>
      <c r="G183" s="277"/>
      <c r="H183" s="277" t="s">
        <v>970</v>
      </c>
      <c r="I183" s="277" t="s">
        <v>929</v>
      </c>
      <c r="J183" s="277"/>
      <c r="K183" s="323"/>
    </row>
    <row r="184" spans="2:11" s="1" customFormat="1" ht="15" customHeight="1">
      <c r="B184" s="300"/>
      <c r="C184" s="277" t="s">
        <v>958</v>
      </c>
      <c r="D184" s="277"/>
      <c r="E184" s="277"/>
      <c r="F184" s="298" t="s">
        <v>894</v>
      </c>
      <c r="G184" s="277"/>
      <c r="H184" s="277" t="s">
        <v>971</v>
      </c>
      <c r="I184" s="277" t="s">
        <v>929</v>
      </c>
      <c r="J184" s="277"/>
      <c r="K184" s="323"/>
    </row>
    <row r="185" spans="2:11" s="1" customFormat="1" ht="15" customHeight="1">
      <c r="B185" s="300"/>
      <c r="C185" s="277" t="s">
        <v>137</v>
      </c>
      <c r="D185" s="277"/>
      <c r="E185" s="277"/>
      <c r="F185" s="298" t="s">
        <v>900</v>
      </c>
      <c r="G185" s="277"/>
      <c r="H185" s="277" t="s">
        <v>972</v>
      </c>
      <c r="I185" s="277" t="s">
        <v>896</v>
      </c>
      <c r="J185" s="277">
        <v>50</v>
      </c>
      <c r="K185" s="323"/>
    </row>
    <row r="186" spans="2:11" s="1" customFormat="1" ht="15" customHeight="1">
      <c r="B186" s="300"/>
      <c r="C186" s="277" t="s">
        <v>973</v>
      </c>
      <c r="D186" s="277"/>
      <c r="E186" s="277"/>
      <c r="F186" s="298" t="s">
        <v>900</v>
      </c>
      <c r="G186" s="277"/>
      <c r="H186" s="277" t="s">
        <v>974</v>
      </c>
      <c r="I186" s="277" t="s">
        <v>975</v>
      </c>
      <c r="J186" s="277"/>
      <c r="K186" s="323"/>
    </row>
    <row r="187" spans="2:11" s="1" customFormat="1" ht="15" customHeight="1">
      <c r="B187" s="300"/>
      <c r="C187" s="277" t="s">
        <v>976</v>
      </c>
      <c r="D187" s="277"/>
      <c r="E187" s="277"/>
      <c r="F187" s="298" t="s">
        <v>900</v>
      </c>
      <c r="G187" s="277"/>
      <c r="H187" s="277" t="s">
        <v>977</v>
      </c>
      <c r="I187" s="277" t="s">
        <v>975</v>
      </c>
      <c r="J187" s="277"/>
      <c r="K187" s="323"/>
    </row>
    <row r="188" spans="2:11" s="1" customFormat="1" ht="15" customHeight="1">
      <c r="B188" s="300"/>
      <c r="C188" s="277" t="s">
        <v>978</v>
      </c>
      <c r="D188" s="277"/>
      <c r="E188" s="277"/>
      <c r="F188" s="298" t="s">
        <v>900</v>
      </c>
      <c r="G188" s="277"/>
      <c r="H188" s="277" t="s">
        <v>979</v>
      </c>
      <c r="I188" s="277" t="s">
        <v>975</v>
      </c>
      <c r="J188" s="277"/>
      <c r="K188" s="323"/>
    </row>
    <row r="189" spans="2:11" s="1" customFormat="1" ht="15" customHeight="1">
      <c r="B189" s="300"/>
      <c r="C189" s="336" t="s">
        <v>980</v>
      </c>
      <c r="D189" s="277"/>
      <c r="E189" s="277"/>
      <c r="F189" s="298" t="s">
        <v>900</v>
      </c>
      <c r="G189" s="277"/>
      <c r="H189" s="277" t="s">
        <v>981</v>
      </c>
      <c r="I189" s="277" t="s">
        <v>982</v>
      </c>
      <c r="J189" s="337" t="s">
        <v>983</v>
      </c>
      <c r="K189" s="323"/>
    </row>
    <row r="190" spans="2:11" s="1" customFormat="1" ht="15" customHeight="1">
      <c r="B190" s="300"/>
      <c r="C190" s="336" t="s">
        <v>42</v>
      </c>
      <c r="D190" s="277"/>
      <c r="E190" s="277"/>
      <c r="F190" s="298" t="s">
        <v>894</v>
      </c>
      <c r="G190" s="277"/>
      <c r="H190" s="274" t="s">
        <v>984</v>
      </c>
      <c r="I190" s="277" t="s">
        <v>985</v>
      </c>
      <c r="J190" s="277"/>
      <c r="K190" s="323"/>
    </row>
    <row r="191" spans="2:11" s="1" customFormat="1" ht="15" customHeight="1">
      <c r="B191" s="300"/>
      <c r="C191" s="336" t="s">
        <v>986</v>
      </c>
      <c r="D191" s="277"/>
      <c r="E191" s="277"/>
      <c r="F191" s="298" t="s">
        <v>894</v>
      </c>
      <c r="G191" s="277"/>
      <c r="H191" s="277" t="s">
        <v>987</v>
      </c>
      <c r="I191" s="277" t="s">
        <v>929</v>
      </c>
      <c r="J191" s="277"/>
      <c r="K191" s="323"/>
    </row>
    <row r="192" spans="2:11" s="1" customFormat="1" ht="15" customHeight="1">
      <c r="B192" s="300"/>
      <c r="C192" s="336" t="s">
        <v>988</v>
      </c>
      <c r="D192" s="277"/>
      <c r="E192" s="277"/>
      <c r="F192" s="298" t="s">
        <v>894</v>
      </c>
      <c r="G192" s="277"/>
      <c r="H192" s="277" t="s">
        <v>989</v>
      </c>
      <c r="I192" s="277" t="s">
        <v>929</v>
      </c>
      <c r="J192" s="277"/>
      <c r="K192" s="323"/>
    </row>
    <row r="193" spans="2:11" s="1" customFormat="1" ht="15" customHeight="1">
      <c r="B193" s="300"/>
      <c r="C193" s="336" t="s">
        <v>990</v>
      </c>
      <c r="D193" s="277"/>
      <c r="E193" s="277"/>
      <c r="F193" s="298" t="s">
        <v>900</v>
      </c>
      <c r="G193" s="277"/>
      <c r="H193" s="277" t="s">
        <v>991</v>
      </c>
      <c r="I193" s="277" t="s">
        <v>929</v>
      </c>
      <c r="J193" s="277"/>
      <c r="K193" s="323"/>
    </row>
    <row r="194" spans="2:11" s="1" customFormat="1" ht="15" customHeight="1">
      <c r="B194" s="329"/>
      <c r="C194" s="338"/>
      <c r="D194" s="309"/>
      <c r="E194" s="309"/>
      <c r="F194" s="309"/>
      <c r="G194" s="309"/>
      <c r="H194" s="309"/>
      <c r="I194" s="309"/>
      <c r="J194" s="309"/>
      <c r="K194" s="330"/>
    </row>
    <row r="195" spans="2:11" s="1" customFormat="1" ht="18.75" customHeight="1">
      <c r="B195" s="311"/>
      <c r="C195" s="321"/>
      <c r="D195" s="321"/>
      <c r="E195" s="321"/>
      <c r="F195" s="331"/>
      <c r="G195" s="321"/>
      <c r="H195" s="321"/>
      <c r="I195" s="321"/>
      <c r="J195" s="321"/>
      <c r="K195" s="311"/>
    </row>
    <row r="196" spans="2:11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pans="2:11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pans="2:11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pans="2:11" s="1" customFormat="1" ht="21">
      <c r="B199" s="269"/>
      <c r="C199" s="399" t="s">
        <v>992</v>
      </c>
      <c r="D199" s="399"/>
      <c r="E199" s="399"/>
      <c r="F199" s="399"/>
      <c r="G199" s="399"/>
      <c r="H199" s="399"/>
      <c r="I199" s="399"/>
      <c r="J199" s="399"/>
      <c r="K199" s="270"/>
    </row>
    <row r="200" spans="2:11" s="1" customFormat="1" ht="25.5" customHeight="1">
      <c r="B200" s="269"/>
      <c r="C200" s="339" t="s">
        <v>993</v>
      </c>
      <c r="D200" s="339"/>
      <c r="E200" s="339"/>
      <c r="F200" s="339" t="s">
        <v>994</v>
      </c>
      <c r="G200" s="340"/>
      <c r="H200" s="405" t="s">
        <v>995</v>
      </c>
      <c r="I200" s="405"/>
      <c r="J200" s="405"/>
      <c r="K200" s="270"/>
    </row>
    <row r="201" spans="2:11" s="1" customFormat="1" ht="5.25" customHeight="1">
      <c r="B201" s="300"/>
      <c r="C201" s="295"/>
      <c r="D201" s="295"/>
      <c r="E201" s="295"/>
      <c r="F201" s="295"/>
      <c r="G201" s="321"/>
      <c r="H201" s="295"/>
      <c r="I201" s="295"/>
      <c r="J201" s="295"/>
      <c r="K201" s="323"/>
    </row>
    <row r="202" spans="2:11" s="1" customFormat="1" ht="15" customHeight="1">
      <c r="B202" s="300"/>
      <c r="C202" s="277" t="s">
        <v>985</v>
      </c>
      <c r="D202" s="277"/>
      <c r="E202" s="277"/>
      <c r="F202" s="298" t="s">
        <v>43</v>
      </c>
      <c r="G202" s="277"/>
      <c r="H202" s="404" t="s">
        <v>996</v>
      </c>
      <c r="I202" s="404"/>
      <c r="J202" s="404"/>
      <c r="K202" s="323"/>
    </row>
    <row r="203" spans="2:11" s="1" customFormat="1" ht="15" customHeight="1">
      <c r="B203" s="300"/>
      <c r="C203" s="277"/>
      <c r="D203" s="277"/>
      <c r="E203" s="277"/>
      <c r="F203" s="298" t="s">
        <v>44</v>
      </c>
      <c r="G203" s="277"/>
      <c r="H203" s="404" t="s">
        <v>997</v>
      </c>
      <c r="I203" s="404"/>
      <c r="J203" s="404"/>
      <c r="K203" s="323"/>
    </row>
    <row r="204" spans="2:11" s="1" customFormat="1" ht="15" customHeight="1">
      <c r="B204" s="300"/>
      <c r="C204" s="277"/>
      <c r="D204" s="277"/>
      <c r="E204" s="277"/>
      <c r="F204" s="298" t="s">
        <v>47</v>
      </c>
      <c r="G204" s="277"/>
      <c r="H204" s="404" t="s">
        <v>998</v>
      </c>
      <c r="I204" s="404"/>
      <c r="J204" s="404"/>
      <c r="K204" s="323"/>
    </row>
    <row r="205" spans="2:11" s="1" customFormat="1" ht="15" customHeight="1">
      <c r="B205" s="300"/>
      <c r="C205" s="277"/>
      <c r="D205" s="277"/>
      <c r="E205" s="277"/>
      <c r="F205" s="298" t="s">
        <v>45</v>
      </c>
      <c r="G205" s="277"/>
      <c r="H205" s="404" t="s">
        <v>999</v>
      </c>
      <c r="I205" s="404"/>
      <c r="J205" s="404"/>
      <c r="K205" s="323"/>
    </row>
    <row r="206" spans="2:11" s="1" customFormat="1" ht="15" customHeight="1">
      <c r="B206" s="300"/>
      <c r="C206" s="277"/>
      <c r="D206" s="277"/>
      <c r="E206" s="277"/>
      <c r="F206" s="298" t="s">
        <v>46</v>
      </c>
      <c r="G206" s="277"/>
      <c r="H206" s="404" t="s">
        <v>1000</v>
      </c>
      <c r="I206" s="404"/>
      <c r="J206" s="404"/>
      <c r="K206" s="323"/>
    </row>
    <row r="207" spans="2:11" s="1" customFormat="1" ht="15" customHeight="1">
      <c r="B207" s="300"/>
      <c r="C207" s="277"/>
      <c r="D207" s="277"/>
      <c r="E207" s="277"/>
      <c r="F207" s="298"/>
      <c r="G207" s="277"/>
      <c r="H207" s="277"/>
      <c r="I207" s="277"/>
      <c r="J207" s="277"/>
      <c r="K207" s="323"/>
    </row>
    <row r="208" spans="2:11" s="1" customFormat="1" ht="15" customHeight="1">
      <c r="B208" s="300"/>
      <c r="C208" s="277" t="s">
        <v>941</v>
      </c>
      <c r="D208" s="277"/>
      <c r="E208" s="277"/>
      <c r="F208" s="298" t="s">
        <v>79</v>
      </c>
      <c r="G208" s="277"/>
      <c r="H208" s="404" t="s">
        <v>1001</v>
      </c>
      <c r="I208" s="404"/>
      <c r="J208" s="404"/>
      <c r="K208" s="323"/>
    </row>
    <row r="209" spans="2:11" s="1" customFormat="1" ht="15" customHeight="1">
      <c r="B209" s="300"/>
      <c r="C209" s="277"/>
      <c r="D209" s="277"/>
      <c r="E209" s="277"/>
      <c r="F209" s="298" t="s">
        <v>837</v>
      </c>
      <c r="G209" s="277"/>
      <c r="H209" s="404" t="s">
        <v>838</v>
      </c>
      <c r="I209" s="404"/>
      <c r="J209" s="404"/>
      <c r="K209" s="323"/>
    </row>
    <row r="210" spans="2:11" s="1" customFormat="1" ht="15" customHeight="1">
      <c r="B210" s="300"/>
      <c r="C210" s="277"/>
      <c r="D210" s="277"/>
      <c r="E210" s="277"/>
      <c r="F210" s="298" t="s">
        <v>835</v>
      </c>
      <c r="G210" s="277"/>
      <c r="H210" s="404" t="s">
        <v>1002</v>
      </c>
      <c r="I210" s="404"/>
      <c r="J210" s="404"/>
      <c r="K210" s="323"/>
    </row>
    <row r="211" spans="2:11" s="1" customFormat="1" ht="15" customHeight="1">
      <c r="B211" s="341"/>
      <c r="C211" s="277"/>
      <c r="D211" s="277"/>
      <c r="E211" s="277"/>
      <c r="F211" s="298" t="s">
        <v>89</v>
      </c>
      <c r="G211" s="336"/>
      <c r="H211" s="403" t="s">
        <v>839</v>
      </c>
      <c r="I211" s="403"/>
      <c r="J211" s="403"/>
      <c r="K211" s="342"/>
    </row>
    <row r="212" spans="2:11" s="1" customFormat="1" ht="15" customHeight="1">
      <c r="B212" s="341"/>
      <c r="C212" s="277"/>
      <c r="D212" s="277"/>
      <c r="E212" s="277"/>
      <c r="F212" s="298" t="s">
        <v>840</v>
      </c>
      <c r="G212" s="336"/>
      <c r="H212" s="403" t="s">
        <v>1003</v>
      </c>
      <c r="I212" s="403"/>
      <c r="J212" s="403"/>
      <c r="K212" s="342"/>
    </row>
    <row r="213" spans="2:11" s="1" customFormat="1" ht="15" customHeight="1">
      <c r="B213" s="341"/>
      <c r="C213" s="277"/>
      <c r="D213" s="277"/>
      <c r="E213" s="277"/>
      <c r="F213" s="298"/>
      <c r="G213" s="336"/>
      <c r="H213" s="327"/>
      <c r="I213" s="327"/>
      <c r="J213" s="327"/>
      <c r="K213" s="342"/>
    </row>
    <row r="214" spans="2:11" s="1" customFormat="1" ht="15" customHeight="1">
      <c r="B214" s="341"/>
      <c r="C214" s="277" t="s">
        <v>965</v>
      </c>
      <c r="D214" s="277"/>
      <c r="E214" s="277"/>
      <c r="F214" s="298">
        <v>1</v>
      </c>
      <c r="G214" s="336"/>
      <c r="H214" s="403" t="s">
        <v>1004</v>
      </c>
      <c r="I214" s="403"/>
      <c r="J214" s="403"/>
      <c r="K214" s="342"/>
    </row>
    <row r="215" spans="2:11" s="1" customFormat="1" ht="15" customHeight="1">
      <c r="B215" s="341"/>
      <c r="C215" s="277"/>
      <c r="D215" s="277"/>
      <c r="E215" s="277"/>
      <c r="F215" s="298">
        <v>2</v>
      </c>
      <c r="G215" s="336"/>
      <c r="H215" s="403" t="s">
        <v>1005</v>
      </c>
      <c r="I215" s="403"/>
      <c r="J215" s="403"/>
      <c r="K215" s="342"/>
    </row>
    <row r="216" spans="2:11" s="1" customFormat="1" ht="15" customHeight="1">
      <c r="B216" s="341"/>
      <c r="C216" s="277"/>
      <c r="D216" s="277"/>
      <c r="E216" s="277"/>
      <c r="F216" s="298">
        <v>3</v>
      </c>
      <c r="G216" s="336"/>
      <c r="H216" s="403" t="s">
        <v>1006</v>
      </c>
      <c r="I216" s="403"/>
      <c r="J216" s="403"/>
      <c r="K216" s="342"/>
    </row>
    <row r="217" spans="2:11" s="1" customFormat="1" ht="15" customHeight="1">
      <c r="B217" s="341"/>
      <c r="C217" s="277"/>
      <c r="D217" s="277"/>
      <c r="E217" s="277"/>
      <c r="F217" s="298">
        <v>4</v>
      </c>
      <c r="G217" s="336"/>
      <c r="H217" s="403" t="s">
        <v>1007</v>
      </c>
      <c r="I217" s="403"/>
      <c r="J217" s="403"/>
      <c r="K217" s="342"/>
    </row>
    <row r="218" spans="2:11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lgorithmName="SHA-512" hashValue="gA4H3Ca8TrxOTqDNR4EE8KJN2uc7320rNILelajnxDUgX8osvZA4T7wy/NtzIvn6A/Elf9YYVsSbnKcgmMCSKQ==" saltValue="3bnUzm0t/a1hkJwMGaXRzQ==" spinCount="100000" sheet="1" objects="1" scenarios="1" selectLockedCells="1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1 - Terasa 100</vt:lpstr>
      <vt:lpstr>2 - Terasa 201</vt:lpstr>
      <vt:lpstr>3 - Terasa 202</vt:lpstr>
      <vt:lpstr>VRN - Vedlejší a ostatní ...</vt:lpstr>
      <vt:lpstr>Seznam figur</vt:lpstr>
      <vt:lpstr>Pokyny pro vyplnění</vt:lpstr>
      <vt:lpstr>'1 - Terasa 100'!Názvy_tisku</vt:lpstr>
      <vt:lpstr>'2 - Terasa 201'!Názvy_tisku</vt:lpstr>
      <vt:lpstr>'3 - Terasa 202'!Názvy_tisku</vt:lpstr>
      <vt:lpstr>'Rekapitulace stavby'!Názvy_tisku</vt:lpstr>
      <vt:lpstr>'Seznam figur'!Názvy_tisku</vt:lpstr>
      <vt:lpstr>'VRN - Vedlejší a ostatní ...'!Názvy_tisku</vt:lpstr>
      <vt:lpstr>'1 - Terasa 100'!Oblast_tisku</vt:lpstr>
      <vt:lpstr>'2 - Terasa 201'!Oblast_tisku</vt:lpstr>
      <vt:lpstr>'3 - Terasa 202'!Oblast_tisku</vt:lpstr>
      <vt:lpstr>'Pokyny pro vyplnění'!Oblast_tisku</vt:lpstr>
      <vt:lpstr>'Rekapitulace stavby'!Oblast_tisku</vt:lpstr>
      <vt:lpstr>'Seznam figur'!Oblast_tisku</vt:lpstr>
      <vt:lpstr>'VRN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Vašek</dc:creator>
  <cp:lastModifiedBy>Jiří Švejcar</cp:lastModifiedBy>
  <dcterms:created xsi:type="dcterms:W3CDTF">2023-02-15T15:09:05Z</dcterms:created>
  <dcterms:modified xsi:type="dcterms:W3CDTF">2024-04-05T12:56:11Z</dcterms:modified>
</cp:coreProperties>
</file>